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55" yWindow="1515" windowWidth="11325" windowHeight="7260" firstSheet="1" activeTab="1"/>
  </bookViews>
  <sheets>
    <sheet name="Data" sheetId="1" state="hidden" r:id="rId1"/>
    <sheet name="Cost of Ownership" sheetId="2" r:id="rId2"/>
  </sheets>
  <definedNames>
    <definedName name="a5xcomb">'Data'!$A$80:$A$82</definedName>
    <definedName name="a5xcomblist">'Data'!$A$80:$C$82</definedName>
    <definedName name="a5xnocsa">'Data'!$A$81:$A$82</definedName>
    <definedName name="a5xnocsalist">'Data'!$A$81:$C$82</definedName>
    <definedName name="alt5list">'Data'!$A$71:$C$72</definedName>
    <definedName name="alt5x">'Data'!$A$71:$A$72</definedName>
    <definedName name="ALT5Xlist">'Data'!$A$71:$C$74</definedName>
    <definedName name="altair4x">'Data'!$A$15</definedName>
    <definedName name="altair4xlist">'Data'!$A$15:$C$15</definedName>
    <definedName name="altair5x">'Data'!$A$71:$A$74</definedName>
    <definedName name="app1">'Data'!$A$169:$A$171</definedName>
    <definedName name="app1list">'Data'!$A$169:$C$171</definedName>
    <definedName name="app2">'Data'!$A$174:$A$176</definedName>
    <definedName name="app2list">'Data'!$A$174:$C$176</definedName>
    <definedName name="approval">'Data'!#REF!</definedName>
    <definedName name="approvallist">'Data'!#REF!</definedName>
    <definedName name="bandc2">'Data'!$A$187:$A$193</definedName>
    <definedName name="brand">'Data'!$A$4:$A$12</definedName>
    <definedName name="bumpandcal">'Data'!$A$187:$D$193</definedName>
    <definedName name="chlor">'Data'!$A$135:$A$139</definedName>
    <definedName name="chlor2list">'Data'!$A$139:$C$139</definedName>
    <definedName name="chlorlist">'Data'!$A$135:$C$139</definedName>
    <definedName name="cl2s4">'Data'!$A$117:$A$118</definedName>
    <definedName name="cl2s4list">'Data'!$A$117:$C$118</definedName>
    <definedName name="color">'Data'!$A$76:$A$77</definedName>
    <definedName name="colorlist">'Data'!$A$76:$C$77</definedName>
    <definedName name="comb">'Data'!#REF!</definedName>
    <definedName name="comblist">'Data'!#REF!</definedName>
    <definedName name="combsensor">'Data'!#REF!</definedName>
    <definedName name="combsensorlist">'Data'!#REF!</definedName>
    <definedName name="config">'Data'!$A$187:$A$189</definedName>
    <definedName name="config1">'Data'!$A$187:$A$196</definedName>
    <definedName name="config1list">'Data'!$A$187:$D$196</definedName>
    <definedName name="config2list">'Data'!$A$187:$C$196</definedName>
    <definedName name="csa">'Data'!#REF!</definedName>
    <definedName name="csas">'Data'!#REF!</definedName>
    <definedName name="exonly">'Data'!$A$125:$A$127</definedName>
    <definedName name="exonlylist">'Data'!$A$125:$C$127</definedName>
    <definedName name="extended">'Data'!#REF!</definedName>
    <definedName name="extendedlist">'Data'!#REF!</definedName>
    <definedName name="FSE">'Data'!$A$184</definedName>
    <definedName name="gmix">#REF!</definedName>
    <definedName name="gmix1">#REF!</definedName>
    <definedName name="gmix2">#REF!</definedName>
    <definedName name="IR">'Data'!$A$157:$A$161</definedName>
    <definedName name="IRlist">'Data'!$A$157:$C$161</definedName>
    <definedName name="IRS">'Data'!$A$158:$A$161</definedName>
    <definedName name="IRSlist">'Data'!$A$158:$C$161</definedName>
    <definedName name="label">'Data'!#REF!</definedName>
    <definedName name="labellist">'Data'!#REF!</definedName>
    <definedName name="logo">'Data'!$A$179:$A$180</definedName>
    <definedName name="logolist">'Data'!$A$179:$C$180</definedName>
    <definedName name="nh3s4">'Data'!$A$106:$A$109</definedName>
    <definedName name="nh3s4list">'Data'!$A$106:$C$109</definedName>
    <definedName name="nocl2">'Data'!$A$141:$A$146</definedName>
    <definedName name="nocl22">'Data'!$A$145:$A$146</definedName>
    <definedName name="nocl22list">'Data'!$A$145:$C$146</definedName>
    <definedName name="nocl2list">'Data'!$A$141:$C$146</definedName>
    <definedName name="nocomb">'Data'!#REF!</definedName>
    <definedName name="nocomblist">'Data'!#REF!</definedName>
    <definedName name="nocombs">'Data'!#REF!</definedName>
    <definedName name="nocombslist">'Data'!#REF!</definedName>
    <definedName name="nologo">'Data'!$A$179</definedName>
    <definedName name="nologolist">'Data'!$A$179:$C$179</definedName>
    <definedName name="nonh3">'Data'!$A$148:$A$153</definedName>
    <definedName name="nonh32">'Data'!$A$152:$A$153</definedName>
    <definedName name="nonh32list">'Data'!$A$152:$C$153</definedName>
    <definedName name="nonh3list">'Data'!$A$148:$C$153</definedName>
    <definedName name="NV">'Data'!$A$182</definedName>
    <definedName name="o2sens">'Data'!$A$85:$A$86</definedName>
    <definedName name="o2senslist">'Data'!$A$85:$C$86</definedName>
    <definedName name="o2sensor">'Data'!#REF!</definedName>
    <definedName name="o2sensorlist">'Data'!#REF!</definedName>
    <definedName name="oxygen">'Data'!#REF!</definedName>
    <definedName name="oxygenlist">'Data'!#REF!</definedName>
    <definedName name="pack">'Data'!$A$164:$A$166</definedName>
    <definedName name="package">'Data'!#REF!</definedName>
    <definedName name="packagelist">'Data'!#REF!</definedName>
    <definedName name="packlist">'Data'!$A$164:$C$166</definedName>
    <definedName name="power">'Data'!#REF!</definedName>
    <definedName name="powerlist">'Data'!#REF!</definedName>
    <definedName name="_xlnm.Print_Area" localSheetId="1">'Cost of Ownership'!$A$6:$M$37</definedName>
    <definedName name="psupply">'Data'!#REF!</definedName>
    <definedName name="psupplylist">'Data'!#REF!</definedName>
    <definedName name="regulators">'Data'!#REF!</definedName>
    <definedName name="sens2">'Data'!$A$85:$A$89</definedName>
    <definedName name="sens2list">'Data'!$A$85:$C$89</definedName>
    <definedName name="so2">'Data'!$A$129:$A$133</definedName>
    <definedName name="so22">'Data'!$A$133</definedName>
    <definedName name="so22list">'Data'!$A$133:$C$133</definedName>
    <definedName name="so2list">'Data'!$A$129:$C$133</definedName>
    <definedName name="so2s4">'Data'!$A$111:$A$115</definedName>
    <definedName name="so2s4list">'Data'!$A$111:$C$115</definedName>
    <definedName name="tox1">'Data'!$A$92:$A$99</definedName>
    <definedName name="tox12">'Data'!$A$93:$A$99</definedName>
    <definedName name="tox12list">'Data'!$A$93:$C$99</definedName>
    <definedName name="tox1list">'Data'!$A$92:$C$99</definedName>
    <definedName name="tox2">'Data'!$A$121:$A$124</definedName>
    <definedName name="tox2all">'Data'!$A$121:$A$127</definedName>
    <definedName name="tox2alllist">'Data'!$A$121:$C$127</definedName>
    <definedName name="tox2list">'Data'!$A$121:$C$124</definedName>
    <definedName name="toxic">'Data'!#REF!</definedName>
    <definedName name="toxiclist">'Data'!#REF!</definedName>
    <definedName name="toxsensor">'Data'!#REF!</definedName>
    <definedName name="toxsensorlist">'Data'!#REF!</definedName>
    <definedName name="toxx">'Data'!$A$101:$A$104</definedName>
    <definedName name="toxxlist">'Data'!$A$101:$C$104</definedName>
    <definedName name="type">'Data'!#REF!</definedName>
    <definedName name="typelist">'Data'!#REF!</definedName>
    <definedName name="types">'Data'!#REF!</definedName>
    <definedName name="typeslist">'Data'!#REF!</definedName>
    <definedName name="warranty">'Data'!#REF!</definedName>
    <definedName name="warrantylist">'Data'!#REF!</definedName>
    <definedName name="xapproval">'Data'!$B$42:$B$44</definedName>
    <definedName name="xapprovallist">'Data'!$B$42:$D$44</definedName>
    <definedName name="xcase">'Data'!$A$56:$A$57</definedName>
    <definedName name="xcaselist">'Data'!$A$56:$C$57</definedName>
    <definedName name="xcases">'Data'!$B$56:$B$57</definedName>
    <definedName name="xcaseslist">'Data'!$B$56:$D$57</definedName>
    <definedName name="xcomb">'Data'!$B$19:$B$21</definedName>
    <definedName name="xcomblist">'Data'!$B$19:$D$21</definedName>
    <definedName name="xcombsensor">'Data'!$A$19:$A$21</definedName>
    <definedName name="xcombsensorlist">'Data'!$A$19:$C$21</definedName>
    <definedName name="xcsa">'Data'!$A$64:$A$65</definedName>
    <definedName name="xcsas">'Data'!$B$64:$B$65</definedName>
    <definedName name="xextended">'Data'!$B$47:$B$48</definedName>
    <definedName name="xextendedlist">'Data'!$B$47:$D$48</definedName>
    <definedName name="xlabel">'Data'!$A$43:$A$44</definedName>
    <definedName name="xlabellist">'Data'!$A$43:$C$44</definedName>
    <definedName name="xnocomb">'Data'!$A$60:$A$61</definedName>
    <definedName name="xnocomblist">'Data'!$A$60:$C$61</definedName>
    <definedName name="xnocombs">'Data'!$B$60:$B$61</definedName>
    <definedName name="xnocombslist">'Data'!$B$60:$D$61</definedName>
    <definedName name="xo2sensor">'Data'!$A$24:$A$25</definedName>
    <definedName name="xo2sensorlist">'Data'!$A$24:$C$25</definedName>
    <definedName name="xoxygen">'Data'!$B$24:$B$25</definedName>
    <definedName name="xoxygenlist">'Data'!$B$24:$D$25</definedName>
    <definedName name="xpack">'Data'!$B$51:$B$52</definedName>
    <definedName name="xpackage">'Data'!$A$51:$A$52</definedName>
    <definedName name="xpackagelist">'Data'!$A$51:$C$52</definedName>
    <definedName name="xpacklist">'Data'!$B$51:$D$52</definedName>
    <definedName name="xpower">'Data'!$A$34:$A$39</definedName>
    <definedName name="xpowerlist">'Data'!$A$34:$C$39</definedName>
    <definedName name="xpsupply">'Data'!$B$34:$B$39</definedName>
    <definedName name="xpsupplylist">'Data'!$B$34:$D$39</definedName>
    <definedName name="xtoxic">'Data'!$B$28:$B$31</definedName>
    <definedName name="xtoxiclist">'Data'!$B$28:$D$31</definedName>
    <definedName name="xtoxsensor">'Data'!$A$28:$A$31</definedName>
    <definedName name="xtoxsensorlist">'Data'!$A$28:$C$31</definedName>
    <definedName name="xtypes">'Data'!$B$15</definedName>
    <definedName name="xtypeslist">'Data'!$B$15:$D$15</definedName>
    <definedName name="xwarranty">'Data'!$A$47:$A$48</definedName>
    <definedName name="xwarrantylist">'Data'!$A$47:$C$48</definedName>
    <definedName name="xxlabel">'Data'!$A$42:$A$44</definedName>
    <definedName name="xxlabellist">'Data'!$A$42:$C$44</definedName>
  </definedNames>
  <calcPr fullCalcOnLoad="1"/>
</workbook>
</file>

<file path=xl/sharedStrings.xml><?xml version="1.0" encoding="utf-8"?>
<sst xmlns="http://schemas.openxmlformats.org/spreadsheetml/2006/main" count="344" uniqueCount="178">
  <si>
    <t>Price</t>
  </si>
  <si>
    <t>Selection</t>
  </si>
  <si>
    <t>A</t>
  </si>
  <si>
    <t>B</t>
  </si>
  <si>
    <t>C</t>
  </si>
  <si>
    <t>None</t>
  </si>
  <si>
    <t>E</t>
  </si>
  <si>
    <t>INSTRUMENT TYPE</t>
  </si>
  <si>
    <t>COMBUSTIBLE SENSOR</t>
  </si>
  <si>
    <t>LEL 1 - 100% Pentane</t>
  </si>
  <si>
    <t>0 - 5% Vol Methane</t>
  </si>
  <si>
    <t>L</t>
  </si>
  <si>
    <t>M</t>
  </si>
  <si>
    <t>OXYGEN SENSOR</t>
  </si>
  <si>
    <t>TOXIC SENSOR</t>
  </si>
  <si>
    <t>0 - 200ppm H2S</t>
  </si>
  <si>
    <t>POWER SUPPLY</t>
  </si>
  <si>
    <t>North American</t>
  </si>
  <si>
    <t>European</t>
  </si>
  <si>
    <t>Australian</t>
  </si>
  <si>
    <t>North American with Cradle</t>
  </si>
  <si>
    <t>N</t>
  </si>
  <si>
    <t>APPROVAL LABEL</t>
  </si>
  <si>
    <t>European ATEX</t>
  </si>
  <si>
    <t>Australia</t>
  </si>
  <si>
    <t>EXTENDED WARRANTY</t>
  </si>
  <si>
    <t>PACKAGING</t>
  </si>
  <si>
    <t>Single Carton</t>
  </si>
  <si>
    <t>10-unit bulk package</t>
  </si>
  <si>
    <t>Brand</t>
  </si>
  <si>
    <t>MSA</t>
  </si>
  <si>
    <t>BW</t>
  </si>
  <si>
    <t>ISC</t>
  </si>
  <si>
    <t>RAE</t>
  </si>
  <si>
    <t>DRAGER</t>
  </si>
  <si>
    <t>BIOSYSTEMS</t>
  </si>
  <si>
    <t>RKI</t>
  </si>
  <si>
    <t>GFG</t>
  </si>
  <si>
    <t>Other</t>
  </si>
  <si>
    <t>Total</t>
  </si>
  <si>
    <t>ALTAIR 4X</t>
  </si>
  <si>
    <t>X</t>
  </si>
  <si>
    <t>0 - 30% Vol</t>
  </si>
  <si>
    <t>0 - 1999ppm CO &amp; 0 - 200ppm H2S</t>
  </si>
  <si>
    <t>0 - 1999ppm CO</t>
  </si>
  <si>
    <t>European w/ Cradle</t>
  </si>
  <si>
    <t>Australian w/Cradle</t>
  </si>
  <si>
    <t>North American w/ Cradle</t>
  </si>
  <si>
    <t>Global</t>
  </si>
  <si>
    <t>G</t>
  </si>
  <si>
    <t>Australia (IEC)</t>
  </si>
  <si>
    <t>European (ATEX)</t>
  </si>
  <si>
    <t>Three years standard</t>
  </si>
  <si>
    <t>Extended Warranty (four years total)</t>
  </si>
  <si>
    <t>Case Color Option</t>
  </si>
  <si>
    <t>Standard Charcoal</t>
  </si>
  <si>
    <t>Glow-in-the-Dark</t>
  </si>
  <si>
    <t>North America (ETL)</t>
  </si>
  <si>
    <t>ETL</t>
  </si>
  <si>
    <t>Logo Express</t>
  </si>
  <si>
    <t>4X Stuff</t>
  </si>
  <si>
    <t>5X Stuff</t>
  </si>
  <si>
    <t>Monochrome Display</t>
  </si>
  <si>
    <t>Color Display</t>
  </si>
  <si>
    <t>Monochrome Display, Phosphorescent Case</t>
  </si>
  <si>
    <t>H</t>
  </si>
  <si>
    <t>Color Display, Phosphorescent Case</t>
  </si>
  <si>
    <t>Sens 1 COMBUSTIBLE SENSOR</t>
  </si>
  <si>
    <t>SENSOR 2</t>
  </si>
  <si>
    <t>k</t>
  </si>
  <si>
    <t>SENSOR 3 - 1st toxic</t>
  </si>
  <si>
    <t>D</t>
  </si>
  <si>
    <t>F</t>
  </si>
  <si>
    <t>NO2 0-20 ppm</t>
  </si>
  <si>
    <t>PH3 0-5 ppm</t>
  </si>
  <si>
    <t>HCN 0-30 ppm</t>
  </si>
  <si>
    <t>ClO2 0-1 ppm</t>
  </si>
  <si>
    <t>Sensor 4</t>
  </si>
  <si>
    <t>Sensor 5 IR</t>
  </si>
  <si>
    <t>Carbon Dioxide (CO2) 0-10 %/vol</t>
  </si>
  <si>
    <t>Butane (C4H10) 0-25 %/vol</t>
  </si>
  <si>
    <t>Propane (C3H8) 0-100 %/vol</t>
  </si>
  <si>
    <t>Methane (CH4) 0-100 %/vol</t>
  </si>
  <si>
    <t>Standard Carton</t>
  </si>
  <si>
    <t>Black Carrying Case</t>
  </si>
  <si>
    <t>Red Carrying Case</t>
  </si>
  <si>
    <t>R</t>
  </si>
  <si>
    <t>APPROVAL LABEL - No LEL Sensor</t>
  </si>
  <si>
    <t>T</t>
  </si>
  <si>
    <t>LEL 1-100% Pentane</t>
  </si>
  <si>
    <t>0-5% Vol Methane</t>
  </si>
  <si>
    <t>O2 0 -30% Vol</t>
  </si>
  <si>
    <t>CO 0-1999 ppm</t>
  </si>
  <si>
    <t>CO 0-1999 ppm &amp; H2S 0-200 ppm</t>
  </si>
  <si>
    <t>H2S 0-200ppm</t>
  </si>
  <si>
    <t>XCell SO2 0-20 ppm</t>
  </si>
  <si>
    <t>XCell Cl2 0-10 ppm</t>
  </si>
  <si>
    <t>XCell NH3 0-100 ppm</t>
  </si>
  <si>
    <t>FALSE</t>
  </si>
  <si>
    <t>Not Valid Configuration</t>
  </si>
  <si>
    <t>A5X PRICE LIST</t>
  </si>
  <si>
    <t>Monocrome Display</t>
  </si>
  <si>
    <t>Monocrome Display &amp; Phos Case</t>
  </si>
  <si>
    <t>Color Display &amp; Phos Case</t>
  </si>
  <si>
    <t>LEL Sensor</t>
  </si>
  <si>
    <t>O2 Sensor</t>
  </si>
  <si>
    <t>Two-Tox Sensor</t>
  </si>
  <si>
    <t>CO Sensor</t>
  </si>
  <si>
    <t>H2S Sensor</t>
  </si>
  <si>
    <t>SO2 Sensor</t>
  </si>
  <si>
    <t>Cl2 Sensor</t>
  </si>
  <si>
    <t>NH3 Sensor</t>
  </si>
  <si>
    <t>NO2 Sensor</t>
  </si>
  <si>
    <t>PH3 Sensor</t>
  </si>
  <si>
    <t>HCN Sensor</t>
  </si>
  <si>
    <t>ClO2 Sensor</t>
  </si>
  <si>
    <t>NO Sensor</t>
  </si>
  <si>
    <t>IR Sensor</t>
  </si>
  <si>
    <t>Approval</t>
  </si>
  <si>
    <t>LEL, O2, CO, H2S</t>
  </si>
  <si>
    <t>LEL, O2, CO, H2S, + SO2</t>
  </si>
  <si>
    <t>LEL, O2, CO, H2S, + NH3</t>
  </si>
  <si>
    <t>LEL, O2, CO, H2S, + Cl2</t>
  </si>
  <si>
    <t>LEL, O2, CO, H2S, + PH3</t>
  </si>
  <si>
    <t>LEL, O2, CO, H2S, + HCN</t>
  </si>
  <si>
    <t>LEL, O2, CO, H2S, + ClO2</t>
  </si>
  <si>
    <t>LEL, O2, CO, H2S, + CO2 (IR)</t>
  </si>
  <si>
    <t>Configuration</t>
  </si>
  <si>
    <t>B-Time</t>
  </si>
  <si>
    <t>C-time</t>
  </si>
  <si>
    <t>MSA ALTAIR 5X</t>
  </si>
  <si>
    <t>Comment</t>
  </si>
  <si>
    <t>4-Year Life Sensors (3-Year NH3 Sensor)</t>
  </si>
  <si>
    <t>4-Year Life Sensors (3-Year Cl2 Sensor)</t>
  </si>
  <si>
    <t>4-Year Life ON LEL, O2, CO &amp; H2S Sensors</t>
  </si>
  <si>
    <t>4-Year Life On All Sensors!</t>
  </si>
  <si>
    <t>LEL, O2, CO, H2S, + Other</t>
  </si>
  <si>
    <t>North American (UL)</t>
  </si>
  <si>
    <t>North American (UL / CSA Pending)</t>
  </si>
  <si>
    <t>Australia (IEC Pending)</t>
  </si>
  <si>
    <t>Australia (IECPending)</t>
  </si>
  <si>
    <t>Dados</t>
  </si>
  <si>
    <t>Qual a configuração do Altair 5X?</t>
  </si>
  <si>
    <t>Qual o preço desta versão Altair 5X?</t>
  </si>
  <si>
    <t>RS</t>
  </si>
  <si>
    <t>Anos</t>
  </si>
  <si>
    <t>Vezes por mês</t>
  </si>
  <si>
    <t>R$</t>
  </si>
  <si>
    <t>R$/Hora</t>
  </si>
  <si>
    <t>Litros por minuto</t>
  </si>
  <si>
    <t>Segundos</t>
  </si>
  <si>
    <t>Quantidade de detectores necessária?</t>
  </si>
  <si>
    <t>Durante quantos anos o detector será utilizado?</t>
  </si>
  <si>
    <t>Frequência de teste de resposta por mês?</t>
  </si>
  <si>
    <t>Frequência de ajuste com gás (calibration) por mês?</t>
  </si>
  <si>
    <t>Custo médio por litro de gás?</t>
  </si>
  <si>
    <t>Despesa por hora do usuário que realiza o teste?</t>
  </si>
  <si>
    <t>Preço do detector concorrente?</t>
  </si>
  <si>
    <t>Vazão de gás para ajustar o detector do concorrente?</t>
  </si>
  <si>
    <t>Tempo gasto para realizar teste de resposta concorrente?</t>
  </si>
  <si>
    <t>Tempo gasto para realizar ajuste com gás no concorrente?</t>
  </si>
  <si>
    <t>Vazão de gás padrão MSA.</t>
  </si>
  <si>
    <t>Tempo  para teste de resposta Altair 5X</t>
  </si>
  <si>
    <t>Tempo  para ajuste com gás Altair 5X</t>
  </si>
  <si>
    <t>Detector Concorrente</t>
  </si>
  <si>
    <t>Um Detector</t>
  </si>
  <si>
    <t>Custo Total</t>
  </si>
  <si>
    <t>Preço inicial detector</t>
  </si>
  <si>
    <t>Quantidade de testes de resposta total</t>
  </si>
  <si>
    <t>Quantidade de ajustes com gás (calibration) total</t>
  </si>
  <si>
    <t>Custo total com gás durante todos os anos</t>
  </si>
  <si>
    <t>Custo com usuário para realizar o teste de resposta</t>
  </si>
  <si>
    <t>Todos os custos associados a Teste e Ajuse com gás</t>
  </si>
  <si>
    <t>Preço inicial + Custos com Gás de Teste e Ajuste</t>
  </si>
  <si>
    <t>Economia de Teste de Resposta e Ajuste com Altair 5X</t>
  </si>
  <si>
    <t>Economia com Garantia de 3 anos</t>
  </si>
  <si>
    <t>Economia com vida útil esperada dos sensores</t>
  </si>
  <si>
    <t>ECONOMIA TOTAL AO ADQUIRIR O MODELO ALTAIR 5X MSA.</t>
  </si>
</sst>
</file>

<file path=xl/styles.xml><?xml version="1.0" encoding="utf-8"?>
<styleSheet xmlns="http://schemas.openxmlformats.org/spreadsheetml/2006/main">
  <numFmts count="28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_-[$R$-416]\ * #,##0.00_-;\-[$R$-416]\ * #,##0.00_-;_-[$R$-416]\ 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2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22"/>
      <name val="Arial"/>
      <family val="2"/>
    </font>
    <font>
      <u val="single"/>
      <sz val="10"/>
      <color indexed="22"/>
      <name val="Arial"/>
      <family val="2"/>
    </font>
    <font>
      <b/>
      <sz val="12"/>
      <color indexed="11"/>
      <name val="Arial"/>
      <family val="2"/>
    </font>
    <font>
      <b/>
      <sz val="14"/>
      <color indexed="22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8"/>
      <color indexed="10"/>
      <name val="Arial"/>
      <family val="2"/>
    </font>
    <font>
      <sz val="10"/>
      <name val="band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Dashed">
        <color indexed="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mediumDashed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82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82" fontId="8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3" fontId="12" fillId="34" borderId="15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4" fillId="33" borderId="0" xfId="0" applyFont="1" applyFill="1" applyAlignment="1">
      <alignment/>
    </xf>
    <xf numFmtId="0" fontId="6" fillId="33" borderId="16" xfId="0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>
      <alignment/>
    </xf>
    <xf numFmtId="0" fontId="15" fillId="34" borderId="17" xfId="0" applyFont="1" applyFill="1" applyBorder="1" applyAlignment="1" applyProtection="1">
      <alignment horizontal="center"/>
      <protection/>
    </xf>
    <xf numFmtId="0" fontId="18" fillId="33" borderId="0" xfId="0" applyFont="1" applyFill="1" applyAlignment="1">
      <alignment/>
    </xf>
    <xf numFmtId="182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0" fontId="11" fillId="35" borderId="23" xfId="0" applyFont="1" applyFill="1" applyBorder="1" applyAlignment="1" applyProtection="1">
      <alignment horizontal="center"/>
      <protection locked="0"/>
    </xf>
    <xf numFmtId="0" fontId="11" fillId="35" borderId="23" xfId="0" applyNumberFormat="1" applyFont="1" applyFill="1" applyBorder="1" applyAlignment="1" applyProtection="1">
      <alignment horizontal="center"/>
      <protection locked="0"/>
    </xf>
    <xf numFmtId="182" fontId="20" fillId="35" borderId="23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183" fontId="12" fillId="34" borderId="15" xfId="0" applyNumberFormat="1" applyFont="1" applyFill="1" applyBorder="1" applyAlignment="1" applyProtection="1">
      <alignment horizontal="center"/>
      <protection/>
    </xf>
    <xf numFmtId="183" fontId="12" fillId="34" borderId="15" xfId="44" applyNumberFormat="1" applyFont="1" applyFill="1" applyBorder="1" applyAlignment="1" applyProtection="1">
      <alignment horizontal="center"/>
      <protection/>
    </xf>
    <xf numFmtId="183" fontId="11" fillId="35" borderId="23" xfId="0" applyNumberFormat="1" applyFont="1" applyFill="1" applyBorder="1" applyAlignment="1" applyProtection="1">
      <alignment horizontal="center"/>
      <protection locked="0"/>
    </xf>
    <xf numFmtId="183" fontId="11" fillId="35" borderId="23" xfId="44" applyNumberFormat="1" applyFont="1" applyFill="1" applyBorder="1" applyAlignment="1" applyProtection="1">
      <alignment horizontal="center"/>
      <protection locked="0"/>
    </xf>
    <xf numFmtId="183" fontId="15" fillId="34" borderId="15" xfId="0" applyNumberFormat="1" applyFont="1" applyFill="1" applyBorder="1" applyAlignment="1" applyProtection="1">
      <alignment horizontal="center"/>
      <protection/>
    </xf>
    <xf numFmtId="183" fontId="15" fillId="35" borderId="15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" fillId="33" borderId="12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33" borderId="0" xfId="0" applyFont="1" applyFill="1" applyAlignment="1" applyProtection="1">
      <alignment horizontal="right"/>
      <protection/>
    </xf>
    <xf numFmtId="0" fontId="6" fillId="0" borderId="24" xfId="0" applyFont="1" applyBorder="1" applyAlignment="1">
      <alignment horizontal="right"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7</xdr:row>
      <xdr:rowOff>104775</xdr:rowOff>
    </xdr:from>
    <xdr:to>
      <xdr:col>12</xdr:col>
      <xdr:colOff>57150</xdr:colOff>
      <xdr:row>20</xdr:row>
      <xdr:rowOff>0</xdr:rowOff>
    </xdr:to>
    <xdr:sp>
      <xdr:nvSpPr>
        <xdr:cNvPr id="1" name="calcs"/>
        <xdr:cNvSpPr txBox="1">
          <a:spLocks noChangeArrowheads="1"/>
        </xdr:cNvSpPr>
      </xdr:nvSpPr>
      <xdr:spPr>
        <a:xfrm>
          <a:off x="7362825" y="1247775"/>
          <a:ext cx="5200650" cy="200025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(Bump tests per year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instrument life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bump test speed)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bump test time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(Cals per year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instrument life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cal speed)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cal time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bumpt test time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Total Cal time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applied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applied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regulator flow rate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amount of gas used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amout of gas used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price per liter of gas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Cost of calibration gas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being applied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Employee hourly rate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Employee time cost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Cost of calibration gas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Employee time cost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Cost of cal and bump testing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2</xdr:col>
      <xdr:colOff>266700</xdr:colOff>
      <xdr:row>4</xdr:row>
      <xdr:rowOff>9525</xdr:rowOff>
    </xdr:to>
    <xdr:pic>
      <xdr:nvPicPr>
        <xdr:cNvPr id="1" name="Picture 36" descr="safetycompany_whitetext_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38100</xdr:rowOff>
    </xdr:from>
    <xdr:to>
      <xdr:col>6</xdr:col>
      <xdr:colOff>1143000</xdr:colOff>
      <xdr:row>3</xdr:row>
      <xdr:rowOff>180975</xdr:rowOff>
    </xdr:to>
    <xdr:pic>
      <xdr:nvPicPr>
        <xdr:cNvPr id="2" name="Picture 41" descr="Altair 5X R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8100"/>
          <a:ext cx="3219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97"/>
  <sheetViews>
    <sheetView zoomScalePageLayoutView="0" workbookViewId="0" topLeftCell="A61">
      <selection activeCell="E162" sqref="E162"/>
    </sheetView>
  </sheetViews>
  <sheetFormatPr defaultColWidth="9.140625" defaultRowHeight="12.75"/>
  <cols>
    <col min="1" max="1" width="38.8515625" style="0" bestFit="1" customWidth="1"/>
    <col min="4" max="4" width="38.8515625" style="0" bestFit="1" customWidth="1"/>
    <col min="5" max="5" width="25.140625" style="0" customWidth="1"/>
    <col min="6" max="6" width="11.57421875" style="0" bestFit="1" customWidth="1"/>
  </cols>
  <sheetData>
    <row r="1" ht="13.5" thickBot="1">
      <c r="A1" s="38" t="s">
        <v>60</v>
      </c>
    </row>
    <row r="2" spans="1:4" ht="12.75">
      <c r="A2" s="43"/>
      <c r="B2" s="44"/>
      <c r="C2" s="44"/>
      <c r="D2" s="45"/>
    </row>
    <row r="3" spans="1:4" ht="12.75">
      <c r="A3" s="46" t="s">
        <v>29</v>
      </c>
      <c r="B3" s="39"/>
      <c r="C3" s="39"/>
      <c r="D3" s="47"/>
    </row>
    <row r="4" spans="1:4" ht="12.75">
      <c r="A4" s="48" t="s">
        <v>30</v>
      </c>
      <c r="B4" s="39"/>
      <c r="C4" s="39"/>
      <c r="D4" s="47"/>
    </row>
    <row r="5" spans="1:4" ht="12.75">
      <c r="A5" s="48" t="s">
        <v>31</v>
      </c>
      <c r="B5" s="39"/>
      <c r="C5" s="39"/>
      <c r="D5" s="47"/>
    </row>
    <row r="6" spans="1:4" ht="12.75">
      <c r="A6" s="48" t="s">
        <v>32</v>
      </c>
      <c r="B6" s="39"/>
      <c r="C6" s="39"/>
      <c r="D6" s="47"/>
    </row>
    <row r="7" spans="1:4" ht="12.75">
      <c r="A7" s="48" t="s">
        <v>33</v>
      </c>
      <c r="B7" s="39"/>
      <c r="C7" s="39"/>
      <c r="D7" s="47"/>
    </row>
    <row r="8" spans="1:4" ht="12.75">
      <c r="A8" s="48" t="s">
        <v>34</v>
      </c>
      <c r="B8" s="39"/>
      <c r="C8" s="39"/>
      <c r="D8" s="47"/>
    </row>
    <row r="9" spans="1:4" ht="12.75">
      <c r="A9" s="48" t="s">
        <v>35</v>
      </c>
      <c r="B9" s="39"/>
      <c r="C9" s="39"/>
      <c r="D9" s="47"/>
    </row>
    <row r="10" spans="1:4" ht="12.75">
      <c r="A10" s="48" t="s">
        <v>36</v>
      </c>
      <c r="B10" s="39"/>
      <c r="C10" s="39"/>
      <c r="D10" s="47"/>
    </row>
    <row r="11" spans="1:4" ht="12.75">
      <c r="A11" s="48" t="s">
        <v>37</v>
      </c>
      <c r="B11" s="39"/>
      <c r="C11" s="39"/>
      <c r="D11" s="47"/>
    </row>
    <row r="12" spans="1:4" ht="12.75">
      <c r="A12" s="48" t="s">
        <v>38</v>
      </c>
      <c r="B12" s="39"/>
      <c r="C12" s="39"/>
      <c r="D12" s="47"/>
    </row>
    <row r="13" spans="1:4" ht="12.75">
      <c r="A13" s="49"/>
      <c r="B13" s="39"/>
      <c r="C13" s="39"/>
      <c r="D13" s="47"/>
    </row>
    <row r="14" spans="1:4" ht="12.75">
      <c r="A14" s="46" t="s">
        <v>7</v>
      </c>
      <c r="B14" s="40" t="s">
        <v>1</v>
      </c>
      <c r="C14" s="40" t="s">
        <v>0</v>
      </c>
      <c r="D14" s="47"/>
    </row>
    <row r="15" spans="1:4" ht="12.75">
      <c r="A15" s="48" t="s">
        <v>40</v>
      </c>
      <c r="B15" s="41" t="s">
        <v>41</v>
      </c>
      <c r="C15" s="42">
        <v>305</v>
      </c>
      <c r="D15" s="50" t="s">
        <v>40</v>
      </c>
    </row>
    <row r="16" spans="1:4" ht="12.75">
      <c r="A16" s="48"/>
      <c r="B16" s="41"/>
      <c r="C16" s="42"/>
      <c r="D16" s="50"/>
    </row>
    <row r="17" spans="1:4" ht="12.75">
      <c r="A17" s="49"/>
      <c r="B17" s="39"/>
      <c r="C17" s="42"/>
      <c r="D17" s="47"/>
    </row>
    <row r="18" spans="1:4" ht="12.75">
      <c r="A18" s="46" t="s">
        <v>8</v>
      </c>
      <c r="B18" s="39"/>
      <c r="C18" s="42"/>
      <c r="D18" s="47"/>
    </row>
    <row r="19" spans="1:4" ht="12.75">
      <c r="A19" s="48" t="s">
        <v>5</v>
      </c>
      <c r="B19" s="41">
        <v>0</v>
      </c>
      <c r="C19" s="42">
        <v>0</v>
      </c>
      <c r="D19" s="50" t="s">
        <v>5</v>
      </c>
    </row>
    <row r="20" spans="1:4" ht="12.75">
      <c r="A20" s="48" t="s">
        <v>9</v>
      </c>
      <c r="B20" s="41" t="s">
        <v>11</v>
      </c>
      <c r="C20" s="42">
        <v>190</v>
      </c>
      <c r="D20" s="50" t="s">
        <v>9</v>
      </c>
    </row>
    <row r="21" spans="1:4" ht="12.75">
      <c r="A21" s="48" t="s">
        <v>10</v>
      </c>
      <c r="B21" s="41" t="s">
        <v>12</v>
      </c>
      <c r="C21" s="42">
        <v>190</v>
      </c>
      <c r="D21" s="50" t="s">
        <v>10</v>
      </c>
    </row>
    <row r="22" spans="1:4" ht="12.75">
      <c r="A22" s="49"/>
      <c r="B22" s="39"/>
      <c r="C22" s="42"/>
      <c r="D22" s="47"/>
    </row>
    <row r="23" spans="1:4" ht="12.75">
      <c r="A23" s="46" t="s">
        <v>13</v>
      </c>
      <c r="B23" s="39"/>
      <c r="C23" s="42"/>
      <c r="D23" s="47"/>
    </row>
    <row r="24" spans="1:4" ht="12.75">
      <c r="A24" s="48" t="s">
        <v>5</v>
      </c>
      <c r="B24" s="41">
        <v>0</v>
      </c>
      <c r="C24" s="42">
        <v>0</v>
      </c>
      <c r="D24" s="50" t="s">
        <v>5</v>
      </c>
    </row>
    <row r="25" spans="1:4" ht="12.75">
      <c r="A25" s="48" t="s">
        <v>42</v>
      </c>
      <c r="B25" s="41">
        <v>2</v>
      </c>
      <c r="C25" s="42">
        <v>165</v>
      </c>
      <c r="D25" s="50" t="s">
        <v>42</v>
      </c>
    </row>
    <row r="26" spans="1:4" ht="12.75">
      <c r="A26" s="49"/>
      <c r="B26" s="39"/>
      <c r="C26" s="42"/>
      <c r="D26" s="47"/>
    </row>
    <row r="27" spans="1:4" ht="12.75">
      <c r="A27" s="46" t="s">
        <v>14</v>
      </c>
      <c r="B27" s="39"/>
      <c r="C27" s="42"/>
      <c r="D27" s="47"/>
    </row>
    <row r="28" spans="1:4" ht="12.75">
      <c r="A28" s="48" t="s">
        <v>5</v>
      </c>
      <c r="B28" s="41">
        <v>0</v>
      </c>
      <c r="C28" s="42">
        <v>0</v>
      </c>
      <c r="D28" s="50" t="s">
        <v>5</v>
      </c>
    </row>
    <row r="29" spans="1:5" ht="12.75">
      <c r="A29" s="48" t="s">
        <v>43</v>
      </c>
      <c r="B29" s="41" t="s">
        <v>2</v>
      </c>
      <c r="C29" s="42">
        <v>210</v>
      </c>
      <c r="D29" s="50" t="s">
        <v>43</v>
      </c>
      <c r="E29" s="1"/>
    </row>
    <row r="30" spans="1:4" ht="12.75">
      <c r="A30" s="48" t="s">
        <v>44</v>
      </c>
      <c r="B30" s="41" t="s">
        <v>3</v>
      </c>
      <c r="C30" s="42">
        <v>165</v>
      </c>
      <c r="D30" s="50" t="s">
        <v>44</v>
      </c>
    </row>
    <row r="31" spans="1:4" ht="12.75">
      <c r="A31" s="48" t="s">
        <v>15</v>
      </c>
      <c r="B31" s="41" t="s">
        <v>4</v>
      </c>
      <c r="C31" s="42">
        <v>165</v>
      </c>
      <c r="D31" s="50" t="s">
        <v>15</v>
      </c>
    </row>
    <row r="32" spans="1:4" ht="12.75">
      <c r="A32" s="49"/>
      <c r="B32" s="39"/>
      <c r="C32" s="39"/>
      <c r="D32" s="47"/>
    </row>
    <row r="33" spans="1:4" ht="12.75">
      <c r="A33" s="46" t="s">
        <v>16</v>
      </c>
      <c r="B33" s="39"/>
      <c r="C33" s="42"/>
      <c r="D33" s="47"/>
    </row>
    <row r="34" spans="1:4" ht="12.75">
      <c r="A34" s="48" t="s">
        <v>5</v>
      </c>
      <c r="B34" s="41">
        <v>0</v>
      </c>
      <c r="C34" s="42">
        <v>0</v>
      </c>
      <c r="D34" s="50" t="s">
        <v>5</v>
      </c>
    </row>
    <row r="35" spans="1:4" ht="12.75">
      <c r="A35" s="48" t="s">
        <v>17</v>
      </c>
      <c r="B35" s="41" t="s">
        <v>21</v>
      </c>
      <c r="C35" s="42">
        <v>25</v>
      </c>
      <c r="D35" s="50" t="s">
        <v>17</v>
      </c>
    </row>
    <row r="36" spans="1:4" ht="12.75">
      <c r="A36" s="48" t="s">
        <v>45</v>
      </c>
      <c r="B36" s="41" t="s">
        <v>6</v>
      </c>
      <c r="C36" s="42">
        <v>65</v>
      </c>
      <c r="D36" s="50" t="s">
        <v>18</v>
      </c>
    </row>
    <row r="37" spans="1:4" ht="12.75">
      <c r="A37" s="48" t="s">
        <v>46</v>
      </c>
      <c r="B37" s="41" t="s">
        <v>2</v>
      </c>
      <c r="C37" s="42">
        <v>65</v>
      </c>
      <c r="D37" s="50" t="s">
        <v>19</v>
      </c>
    </row>
    <row r="38" spans="1:4" ht="12.75">
      <c r="A38" s="48" t="s">
        <v>47</v>
      </c>
      <c r="B38" s="41" t="s">
        <v>12</v>
      </c>
      <c r="C38" s="42">
        <v>40</v>
      </c>
      <c r="D38" s="50" t="s">
        <v>20</v>
      </c>
    </row>
    <row r="39" spans="1:4" ht="12.75">
      <c r="A39" s="48" t="s">
        <v>48</v>
      </c>
      <c r="B39" s="41" t="s">
        <v>49</v>
      </c>
      <c r="C39" s="42">
        <v>25</v>
      </c>
      <c r="D39" s="50" t="s">
        <v>48</v>
      </c>
    </row>
    <row r="40" spans="1:4" ht="12.75">
      <c r="A40" s="49"/>
      <c r="B40" s="39"/>
      <c r="C40" s="39"/>
      <c r="D40" s="47"/>
    </row>
    <row r="41" spans="1:4" ht="12.75">
      <c r="A41" s="46" t="s">
        <v>22</v>
      </c>
      <c r="B41" s="39"/>
      <c r="C41" s="39"/>
      <c r="D41" s="47"/>
    </row>
    <row r="42" spans="1:4" ht="12.75">
      <c r="A42" s="48" t="s">
        <v>57</v>
      </c>
      <c r="B42" s="41" t="s">
        <v>4</v>
      </c>
      <c r="C42" s="42">
        <v>0</v>
      </c>
      <c r="D42" s="50" t="s">
        <v>58</v>
      </c>
    </row>
    <row r="43" spans="1:4" ht="12.75">
      <c r="A43" s="48" t="s">
        <v>51</v>
      </c>
      <c r="B43" s="41" t="s">
        <v>6</v>
      </c>
      <c r="C43" s="42">
        <v>0</v>
      </c>
      <c r="D43" s="50" t="s">
        <v>23</v>
      </c>
    </row>
    <row r="44" spans="1:4" ht="12.75">
      <c r="A44" s="48" t="s">
        <v>50</v>
      </c>
      <c r="B44" s="41" t="s">
        <v>2</v>
      </c>
      <c r="C44" s="42">
        <v>0</v>
      </c>
      <c r="D44" s="50" t="s">
        <v>24</v>
      </c>
    </row>
    <row r="45" spans="1:4" ht="12.75">
      <c r="A45" s="49"/>
      <c r="B45" s="39"/>
      <c r="C45" s="39"/>
      <c r="D45" s="47"/>
    </row>
    <row r="46" spans="1:4" ht="12.75">
      <c r="A46" s="46" t="s">
        <v>25</v>
      </c>
      <c r="B46" s="39"/>
      <c r="C46" s="39"/>
      <c r="D46" s="47"/>
    </row>
    <row r="47" spans="1:4" ht="12.75">
      <c r="A47" s="48" t="s">
        <v>52</v>
      </c>
      <c r="B47" s="41">
        <v>0</v>
      </c>
      <c r="C47" s="42">
        <v>0</v>
      </c>
      <c r="D47" s="50" t="s">
        <v>52</v>
      </c>
    </row>
    <row r="48" spans="1:4" ht="12.75">
      <c r="A48" s="48" t="s">
        <v>53</v>
      </c>
      <c r="B48" s="41">
        <v>1</v>
      </c>
      <c r="C48" s="42">
        <v>315</v>
      </c>
      <c r="D48" s="50" t="s">
        <v>53</v>
      </c>
    </row>
    <row r="49" spans="1:4" ht="12.75">
      <c r="A49" s="49"/>
      <c r="B49" s="39"/>
      <c r="C49" s="39"/>
      <c r="D49" s="47"/>
    </row>
    <row r="50" spans="1:4" ht="12.75">
      <c r="A50" s="46" t="s">
        <v>26</v>
      </c>
      <c r="B50" s="39"/>
      <c r="C50" s="39"/>
      <c r="D50" s="47"/>
    </row>
    <row r="51" spans="1:4" ht="12.75">
      <c r="A51" s="48" t="s">
        <v>27</v>
      </c>
      <c r="B51" s="41">
        <v>0</v>
      </c>
      <c r="C51" s="42">
        <v>0</v>
      </c>
      <c r="D51" s="50" t="s">
        <v>27</v>
      </c>
    </row>
    <row r="52" spans="1:4" ht="12.75">
      <c r="A52" s="48" t="s">
        <v>28</v>
      </c>
      <c r="B52" s="41">
        <v>1</v>
      </c>
      <c r="C52" s="42">
        <v>0</v>
      </c>
      <c r="D52" s="50" t="s">
        <v>28</v>
      </c>
    </row>
    <row r="53" spans="1:4" ht="12.75">
      <c r="A53" s="49"/>
      <c r="B53" s="39"/>
      <c r="C53" s="39"/>
      <c r="D53" s="47"/>
    </row>
    <row r="54" spans="1:4" ht="12.75">
      <c r="A54" s="49"/>
      <c r="B54" s="39"/>
      <c r="C54" s="39"/>
      <c r="D54" s="47"/>
    </row>
    <row r="55" spans="1:4" ht="12.75">
      <c r="A55" s="46" t="s">
        <v>54</v>
      </c>
      <c r="B55" s="39"/>
      <c r="C55" s="39"/>
      <c r="D55" s="47"/>
    </row>
    <row r="56" spans="1:4" ht="12.75">
      <c r="A56" s="48" t="s">
        <v>55</v>
      </c>
      <c r="B56" s="41">
        <v>0</v>
      </c>
      <c r="C56" s="42">
        <v>0</v>
      </c>
      <c r="D56" s="50" t="s">
        <v>55</v>
      </c>
    </row>
    <row r="57" spans="1:4" ht="12.75">
      <c r="A57" s="48" t="s">
        <v>56</v>
      </c>
      <c r="B57" s="41" t="s">
        <v>49</v>
      </c>
      <c r="C57" s="42">
        <v>20</v>
      </c>
      <c r="D57" s="50" t="s">
        <v>56</v>
      </c>
    </row>
    <row r="58" spans="1:4" ht="12.75">
      <c r="A58" s="49"/>
      <c r="B58" s="39"/>
      <c r="C58" s="39"/>
      <c r="D58" s="47"/>
    </row>
    <row r="59" spans="1:4" ht="12.75">
      <c r="A59" s="46" t="s">
        <v>22</v>
      </c>
      <c r="B59" s="39"/>
      <c r="C59" s="39"/>
      <c r="D59" s="47"/>
    </row>
    <row r="60" spans="1:4" ht="12.75">
      <c r="A60" s="48" t="s">
        <v>51</v>
      </c>
      <c r="B60" s="41" t="s">
        <v>6</v>
      </c>
      <c r="C60" s="42">
        <v>0</v>
      </c>
      <c r="D60" s="50" t="s">
        <v>51</v>
      </c>
    </row>
    <row r="61" spans="1:4" ht="12.75">
      <c r="A61" s="48" t="s">
        <v>50</v>
      </c>
      <c r="B61" s="41" t="s">
        <v>2</v>
      </c>
      <c r="C61" s="42">
        <v>0</v>
      </c>
      <c r="D61" s="50" t="s">
        <v>50</v>
      </c>
    </row>
    <row r="62" spans="1:4" ht="12.75">
      <c r="A62" s="49"/>
      <c r="B62" s="39"/>
      <c r="C62" s="39"/>
      <c r="D62" s="47"/>
    </row>
    <row r="63" spans="1:4" ht="12.75">
      <c r="A63" s="46" t="s">
        <v>8</v>
      </c>
      <c r="B63" s="39"/>
      <c r="C63" s="42"/>
      <c r="D63" s="47"/>
    </row>
    <row r="64" spans="1:4" ht="12.75">
      <c r="A64" s="48" t="s">
        <v>9</v>
      </c>
      <c r="B64" s="41" t="s">
        <v>11</v>
      </c>
      <c r="C64" s="42">
        <v>190</v>
      </c>
      <c r="D64" s="50" t="s">
        <v>9</v>
      </c>
    </row>
    <row r="65" spans="1:4" ht="12.75">
      <c r="A65" s="48" t="s">
        <v>10</v>
      </c>
      <c r="B65" s="41" t="s">
        <v>12</v>
      </c>
      <c r="C65" s="42">
        <v>190</v>
      </c>
      <c r="D65" s="50" t="s">
        <v>10</v>
      </c>
    </row>
    <row r="66" spans="1:4" ht="13.5" thickBot="1">
      <c r="A66" s="51"/>
      <c r="B66" s="52"/>
      <c r="C66" s="52"/>
      <c r="D66" s="53"/>
    </row>
    <row r="68" spans="1:5" ht="12.75">
      <c r="A68" t="s">
        <v>61</v>
      </c>
      <c r="E68" s="64" t="s">
        <v>100</v>
      </c>
    </row>
    <row r="69" spans="4:5" ht="12.75">
      <c r="D69" s="65" t="s">
        <v>5</v>
      </c>
      <c r="E69" s="66">
        <v>0</v>
      </c>
    </row>
    <row r="70" spans="1:5" ht="12.75">
      <c r="A70" s="40" t="s">
        <v>7</v>
      </c>
      <c r="B70" s="40" t="s">
        <v>1</v>
      </c>
      <c r="C70" s="40" t="s">
        <v>0</v>
      </c>
      <c r="D70" s="63" t="s">
        <v>101</v>
      </c>
      <c r="E70" s="66">
        <v>1190</v>
      </c>
    </row>
    <row r="71" spans="1:5" ht="12.75">
      <c r="A71" s="41" t="s">
        <v>62</v>
      </c>
      <c r="B71" s="41" t="s">
        <v>2</v>
      </c>
      <c r="C71" s="42">
        <f>E70</f>
        <v>1190</v>
      </c>
      <c r="D71" s="63" t="s">
        <v>63</v>
      </c>
      <c r="E71" s="66">
        <v>1490</v>
      </c>
    </row>
    <row r="72" spans="1:5" ht="12.75">
      <c r="A72" s="41" t="s">
        <v>63</v>
      </c>
      <c r="B72" s="41" t="s">
        <v>3</v>
      </c>
      <c r="C72" s="42">
        <f>E71</f>
        <v>1490</v>
      </c>
      <c r="D72" s="63" t="s">
        <v>102</v>
      </c>
      <c r="E72" s="66">
        <v>1230</v>
      </c>
    </row>
    <row r="73" spans="1:5" ht="12.75">
      <c r="A73" s="41" t="s">
        <v>64</v>
      </c>
      <c r="B73" s="41" t="s">
        <v>49</v>
      </c>
      <c r="C73" s="42">
        <f>E72</f>
        <v>1230</v>
      </c>
      <c r="D73" s="63" t="s">
        <v>103</v>
      </c>
      <c r="E73" s="66">
        <v>1530</v>
      </c>
    </row>
    <row r="74" spans="1:5" ht="12.75">
      <c r="A74" s="41" t="s">
        <v>66</v>
      </c>
      <c r="B74" s="54" t="s">
        <v>65</v>
      </c>
      <c r="C74" s="42">
        <f>E73</f>
        <v>1530</v>
      </c>
      <c r="D74" s="63" t="s">
        <v>104</v>
      </c>
      <c r="E74" s="66">
        <v>210</v>
      </c>
    </row>
    <row r="75" spans="1:5" ht="12.75">
      <c r="A75" s="41"/>
      <c r="B75" s="54"/>
      <c r="C75" s="42"/>
      <c r="D75" s="63" t="s">
        <v>105</v>
      </c>
      <c r="E75" s="66">
        <v>175</v>
      </c>
    </row>
    <row r="76" spans="1:5" ht="12.75">
      <c r="A76" s="41" t="s">
        <v>63</v>
      </c>
      <c r="B76" s="41" t="s">
        <v>3</v>
      </c>
      <c r="C76" s="42">
        <f>E71</f>
        <v>1490</v>
      </c>
      <c r="D76" s="63" t="s">
        <v>106</v>
      </c>
      <c r="E76" s="66">
        <v>220</v>
      </c>
    </row>
    <row r="77" spans="1:5" ht="12.75">
      <c r="A77" s="41" t="s">
        <v>66</v>
      </c>
      <c r="B77" s="54" t="s">
        <v>65</v>
      </c>
      <c r="C77" s="42">
        <f>E73</f>
        <v>1530</v>
      </c>
      <c r="D77" s="63" t="s">
        <v>107</v>
      </c>
      <c r="E77" s="66">
        <v>175</v>
      </c>
    </row>
    <row r="78" spans="1:5" ht="12.75">
      <c r="A78" s="41"/>
      <c r="B78" s="54"/>
      <c r="C78" s="42"/>
      <c r="D78" s="63" t="s">
        <v>108</v>
      </c>
      <c r="E78" s="66">
        <v>175</v>
      </c>
    </row>
    <row r="79" spans="1:5" ht="12.75">
      <c r="A79" s="40" t="s">
        <v>67</v>
      </c>
      <c r="B79" s="39"/>
      <c r="C79" s="42"/>
      <c r="D79" s="63" t="s">
        <v>109</v>
      </c>
      <c r="E79" s="67">
        <v>550</v>
      </c>
    </row>
    <row r="80" spans="1:5" ht="12.75">
      <c r="A80" s="57" t="s">
        <v>5</v>
      </c>
      <c r="B80" s="41">
        <v>0</v>
      </c>
      <c r="C80" s="42">
        <f>E69</f>
        <v>0</v>
      </c>
      <c r="D80" s="63" t="s">
        <v>110</v>
      </c>
      <c r="E80" s="67">
        <v>450</v>
      </c>
    </row>
    <row r="81" spans="1:5" ht="12.75">
      <c r="A81" s="57" t="s">
        <v>89</v>
      </c>
      <c r="B81" s="41" t="s">
        <v>11</v>
      </c>
      <c r="C81" s="42">
        <f>E74</f>
        <v>210</v>
      </c>
      <c r="D81" s="63" t="s">
        <v>111</v>
      </c>
      <c r="E81" s="67">
        <v>525</v>
      </c>
    </row>
    <row r="82" spans="1:5" ht="12.75">
      <c r="A82" s="57" t="s">
        <v>90</v>
      </c>
      <c r="B82" s="41" t="s">
        <v>12</v>
      </c>
      <c r="C82" s="42">
        <f>E74</f>
        <v>210</v>
      </c>
      <c r="D82" s="63" t="s">
        <v>112</v>
      </c>
      <c r="E82" s="67">
        <v>425</v>
      </c>
    </row>
    <row r="83" spans="1:5" ht="12.75">
      <c r="A83" s="39"/>
      <c r="B83" s="39"/>
      <c r="C83" s="39"/>
      <c r="D83" s="63" t="s">
        <v>113</v>
      </c>
      <c r="E83" s="67">
        <v>425</v>
      </c>
    </row>
    <row r="84" spans="1:5" ht="12.75">
      <c r="A84" s="40" t="s">
        <v>68</v>
      </c>
      <c r="B84" s="39"/>
      <c r="C84" s="42"/>
      <c r="D84" s="63" t="s">
        <v>114</v>
      </c>
      <c r="E84" s="67">
        <v>375</v>
      </c>
    </row>
    <row r="85" spans="1:5" ht="12.75">
      <c r="A85" s="41" t="s">
        <v>5</v>
      </c>
      <c r="B85" s="41">
        <v>0</v>
      </c>
      <c r="C85" s="42">
        <f>E69</f>
        <v>0</v>
      </c>
      <c r="D85" s="63" t="s">
        <v>115</v>
      </c>
      <c r="E85" s="67">
        <v>425</v>
      </c>
    </row>
    <row r="86" spans="1:5" ht="12.75">
      <c r="A86" s="41" t="s">
        <v>91</v>
      </c>
      <c r="B86" s="41" t="s">
        <v>69</v>
      </c>
      <c r="C86" s="42">
        <f>E75</f>
        <v>175</v>
      </c>
      <c r="D86" s="63" t="s">
        <v>116</v>
      </c>
      <c r="E86" s="67">
        <v>425</v>
      </c>
    </row>
    <row r="87" spans="1:5" ht="12.75">
      <c r="A87" s="41" t="s">
        <v>93</v>
      </c>
      <c r="B87" s="41">
        <v>1</v>
      </c>
      <c r="C87" s="42">
        <f>E76</f>
        <v>220</v>
      </c>
      <c r="D87" s="63" t="s">
        <v>117</v>
      </c>
      <c r="E87" s="67">
        <v>825</v>
      </c>
    </row>
    <row r="88" spans="1:5" ht="12.75">
      <c r="A88" s="41" t="s">
        <v>92</v>
      </c>
      <c r="B88" s="41">
        <v>2</v>
      </c>
      <c r="C88" s="42">
        <f>E77</f>
        <v>175</v>
      </c>
      <c r="D88" s="63" t="s">
        <v>84</v>
      </c>
      <c r="E88" s="67">
        <v>100</v>
      </c>
    </row>
    <row r="89" spans="1:5" ht="12.75">
      <c r="A89" s="41" t="s">
        <v>94</v>
      </c>
      <c r="B89" s="41">
        <v>3</v>
      </c>
      <c r="C89" s="42">
        <f>E78</f>
        <v>175</v>
      </c>
      <c r="D89" s="63" t="s">
        <v>85</v>
      </c>
      <c r="E89" s="67">
        <v>100</v>
      </c>
    </row>
    <row r="90" spans="1:5" ht="12.75">
      <c r="A90" s="39"/>
      <c r="B90" s="39"/>
      <c r="C90" s="39"/>
      <c r="D90" s="63" t="s">
        <v>118</v>
      </c>
      <c r="E90" s="67">
        <v>0</v>
      </c>
    </row>
    <row r="91" spans="1:5" ht="12.75">
      <c r="A91" s="40" t="s">
        <v>70</v>
      </c>
      <c r="B91" s="39"/>
      <c r="C91" s="42"/>
      <c r="D91" s="63" t="s">
        <v>59</v>
      </c>
      <c r="E91" s="67">
        <v>75</v>
      </c>
    </row>
    <row r="92" spans="1:5" ht="12.75">
      <c r="A92" s="41" t="s">
        <v>5</v>
      </c>
      <c r="B92" s="41">
        <v>0</v>
      </c>
      <c r="C92" s="42">
        <f>E69</f>
        <v>0</v>
      </c>
      <c r="D92" s="63"/>
      <c r="E92" s="39"/>
    </row>
    <row r="93" spans="1:5" ht="12.75">
      <c r="A93" s="41" t="s">
        <v>95</v>
      </c>
      <c r="B93" s="41" t="s">
        <v>2</v>
      </c>
      <c r="C93" s="42">
        <f>E79</f>
        <v>550</v>
      </c>
      <c r="D93" s="63"/>
      <c r="E93" s="39"/>
    </row>
    <row r="94" spans="1:5" ht="12.75">
      <c r="A94" s="41" t="s">
        <v>96</v>
      </c>
      <c r="B94" s="41" t="s">
        <v>3</v>
      </c>
      <c r="C94" s="42">
        <f>E80</f>
        <v>450</v>
      </c>
      <c r="D94" s="63"/>
      <c r="E94" s="39"/>
    </row>
    <row r="95" spans="1:5" ht="12.75">
      <c r="A95" s="41" t="s">
        <v>73</v>
      </c>
      <c r="B95" s="41" t="s">
        <v>4</v>
      </c>
      <c r="C95" s="42">
        <f>E82</f>
        <v>425</v>
      </c>
      <c r="D95" s="63"/>
      <c r="E95" s="39"/>
    </row>
    <row r="96" spans="1:5" ht="12.75">
      <c r="A96" s="54" t="s">
        <v>97</v>
      </c>
      <c r="B96" s="41" t="s">
        <v>71</v>
      </c>
      <c r="C96" s="42">
        <f>E81</f>
        <v>525</v>
      </c>
      <c r="D96" s="63"/>
      <c r="E96" s="39"/>
    </row>
    <row r="97" spans="1:5" ht="12.75">
      <c r="A97" s="54" t="s">
        <v>74</v>
      </c>
      <c r="B97" s="41" t="s">
        <v>6</v>
      </c>
      <c r="C97" s="42">
        <f>E83</f>
        <v>425</v>
      </c>
      <c r="D97" s="63"/>
      <c r="E97" s="39"/>
    </row>
    <row r="98" spans="1:5" ht="12.75">
      <c r="A98" s="54" t="s">
        <v>75</v>
      </c>
      <c r="B98" s="41" t="s">
        <v>72</v>
      </c>
      <c r="C98" s="42">
        <f>E84</f>
        <v>375</v>
      </c>
      <c r="D98" s="63"/>
      <c r="E98" s="39"/>
    </row>
    <row r="99" spans="1:5" ht="12.75">
      <c r="A99" s="54" t="s">
        <v>76</v>
      </c>
      <c r="B99" s="41" t="s">
        <v>49</v>
      </c>
      <c r="C99" s="42">
        <f>E85</f>
        <v>425</v>
      </c>
      <c r="D99" s="63"/>
      <c r="E99" s="39"/>
    </row>
    <row r="100" spans="1:5" ht="12.75">
      <c r="A100" s="54"/>
      <c r="B100" s="41"/>
      <c r="C100" s="42"/>
      <c r="D100" s="63"/>
      <c r="E100" s="39"/>
    </row>
    <row r="101" spans="1:5" ht="12.75">
      <c r="A101" s="41" t="s">
        <v>73</v>
      </c>
      <c r="B101" s="41" t="s">
        <v>4</v>
      </c>
      <c r="C101" s="42">
        <f>E82</f>
        <v>425</v>
      </c>
      <c r="D101" s="63"/>
      <c r="E101" s="39"/>
    </row>
    <row r="102" spans="1:5" ht="12.75">
      <c r="A102" s="54" t="s">
        <v>74</v>
      </c>
      <c r="B102" s="41" t="s">
        <v>6</v>
      </c>
      <c r="C102" s="42">
        <f>E83</f>
        <v>425</v>
      </c>
      <c r="D102" s="63"/>
      <c r="E102" s="39"/>
    </row>
    <row r="103" spans="1:5" ht="12.75">
      <c r="A103" s="54" t="s">
        <v>75</v>
      </c>
      <c r="B103" s="41" t="s">
        <v>72</v>
      </c>
      <c r="C103" s="42">
        <f>E84</f>
        <v>375</v>
      </c>
      <c r="D103" s="63"/>
      <c r="E103" s="39"/>
    </row>
    <row r="104" spans="1:5" ht="14.25" customHeight="1">
      <c r="A104" s="54" t="s">
        <v>76</v>
      </c>
      <c r="B104" s="41" t="s">
        <v>49</v>
      </c>
      <c r="C104" s="42">
        <f>E85</f>
        <v>425</v>
      </c>
      <c r="D104" s="63"/>
      <c r="E104" s="39"/>
    </row>
    <row r="105" spans="1:5" ht="14.25" customHeight="1">
      <c r="A105" s="54"/>
      <c r="B105" s="41"/>
      <c r="C105" s="42"/>
      <c r="D105" s="63"/>
      <c r="E105" s="39"/>
    </row>
    <row r="106" spans="1:5" ht="14.25" customHeight="1">
      <c r="A106" s="41" t="s">
        <v>95</v>
      </c>
      <c r="B106" s="41" t="s">
        <v>2</v>
      </c>
      <c r="C106" s="42">
        <f>E79</f>
        <v>550</v>
      </c>
      <c r="D106" s="63"/>
      <c r="E106" s="39"/>
    </row>
    <row r="107" spans="1:5" ht="14.25" customHeight="1">
      <c r="A107" s="41" t="s">
        <v>73</v>
      </c>
      <c r="B107" s="41" t="s">
        <v>4</v>
      </c>
      <c r="C107" s="42">
        <f>E82</f>
        <v>425</v>
      </c>
      <c r="D107" s="63"/>
      <c r="E107" s="39"/>
    </row>
    <row r="108" spans="1:5" ht="14.25" customHeight="1">
      <c r="A108" s="54" t="s">
        <v>74</v>
      </c>
      <c r="B108" s="41" t="s">
        <v>6</v>
      </c>
      <c r="C108" s="42">
        <f>E83</f>
        <v>425</v>
      </c>
      <c r="D108" s="54"/>
      <c r="E108" s="39"/>
    </row>
    <row r="109" spans="1:5" ht="14.25" customHeight="1">
      <c r="A109" s="54" t="s">
        <v>75</v>
      </c>
      <c r="B109" s="41" t="s">
        <v>72</v>
      </c>
      <c r="C109" s="42">
        <f>E84</f>
        <v>375</v>
      </c>
      <c r="D109" s="54"/>
      <c r="E109" s="39"/>
    </row>
    <row r="110" spans="1:5" ht="14.25" customHeight="1">
      <c r="A110" s="54"/>
      <c r="B110" s="41"/>
      <c r="C110" s="42"/>
      <c r="D110" s="54"/>
      <c r="E110" s="39"/>
    </row>
    <row r="111" spans="1:5" ht="14.25" customHeight="1">
      <c r="A111" s="41" t="s">
        <v>96</v>
      </c>
      <c r="B111" s="41" t="s">
        <v>3</v>
      </c>
      <c r="C111" s="42">
        <f>E80</f>
        <v>450</v>
      </c>
      <c r="D111" s="41"/>
      <c r="E111" s="39"/>
    </row>
    <row r="112" spans="1:5" ht="14.25" customHeight="1">
      <c r="A112" s="41" t="s">
        <v>73</v>
      </c>
      <c r="B112" s="41" t="s">
        <v>4</v>
      </c>
      <c r="C112" s="42">
        <f>E82</f>
        <v>425</v>
      </c>
      <c r="D112" s="41"/>
      <c r="E112" s="39"/>
    </row>
    <row r="113" spans="1:5" ht="14.25" customHeight="1">
      <c r="A113" s="54" t="s">
        <v>74</v>
      </c>
      <c r="B113" s="41" t="s">
        <v>6</v>
      </c>
      <c r="C113" s="42">
        <f>E83</f>
        <v>425</v>
      </c>
      <c r="D113" s="54"/>
      <c r="E113" s="39"/>
    </row>
    <row r="114" spans="1:5" ht="14.25" customHeight="1">
      <c r="A114" s="54" t="s">
        <v>75</v>
      </c>
      <c r="B114" s="41" t="s">
        <v>72</v>
      </c>
      <c r="C114" s="42">
        <f>E84</f>
        <v>375</v>
      </c>
      <c r="D114" s="54"/>
      <c r="E114" s="39"/>
    </row>
    <row r="115" spans="1:5" ht="14.25" customHeight="1">
      <c r="A115" s="54" t="s">
        <v>76</v>
      </c>
      <c r="B115" s="41" t="s">
        <v>49</v>
      </c>
      <c r="C115" s="42">
        <f>E85</f>
        <v>425</v>
      </c>
      <c r="D115" s="54"/>
      <c r="E115" s="39"/>
    </row>
    <row r="116" spans="1:5" ht="14.25" customHeight="1">
      <c r="A116" s="54"/>
      <c r="B116" s="41"/>
      <c r="C116" s="42"/>
      <c r="D116" s="54"/>
      <c r="E116" s="39"/>
    </row>
    <row r="117" spans="1:5" ht="14.25" customHeight="1">
      <c r="A117" s="41" t="s">
        <v>73</v>
      </c>
      <c r="B117" s="41" t="s">
        <v>4</v>
      </c>
      <c r="C117" s="42">
        <f>E82</f>
        <v>425</v>
      </c>
      <c r="D117" s="41"/>
      <c r="E117" s="39"/>
    </row>
    <row r="118" spans="1:5" ht="14.25" customHeight="1">
      <c r="A118" s="54" t="s">
        <v>76</v>
      </c>
      <c r="B118" s="41" t="s">
        <v>49</v>
      </c>
      <c r="C118" s="42">
        <f>E85</f>
        <v>425</v>
      </c>
      <c r="D118" s="54"/>
      <c r="E118" s="39"/>
    </row>
    <row r="119" spans="1:5" ht="14.25" customHeight="1">
      <c r="A119" s="54"/>
      <c r="B119" s="41"/>
      <c r="C119" s="42"/>
      <c r="D119" s="54"/>
      <c r="E119" s="39"/>
    </row>
    <row r="120" spans="1:5" ht="12.75">
      <c r="A120" s="40" t="s">
        <v>77</v>
      </c>
      <c r="B120" s="39"/>
      <c r="C120" s="42"/>
      <c r="D120" s="39"/>
      <c r="E120" s="39"/>
    </row>
    <row r="121" spans="1:5" ht="12.75">
      <c r="A121" s="41" t="s">
        <v>5</v>
      </c>
      <c r="B121" s="41">
        <v>0</v>
      </c>
      <c r="C121" s="42">
        <f>E69</f>
        <v>0</v>
      </c>
      <c r="D121" s="41"/>
      <c r="E121" s="39"/>
    </row>
    <row r="122" spans="1:5" ht="12.75">
      <c r="A122" s="41" t="s">
        <v>93</v>
      </c>
      <c r="B122" s="41">
        <v>1</v>
      </c>
      <c r="C122" s="42">
        <f aca="true" t="shared" si="0" ref="C122:C127">E76</f>
        <v>220</v>
      </c>
      <c r="D122" s="41"/>
      <c r="E122" s="39"/>
    </row>
    <row r="123" spans="1:5" ht="12.75">
      <c r="A123" s="41" t="s">
        <v>92</v>
      </c>
      <c r="B123" s="41">
        <v>2</v>
      </c>
      <c r="C123" s="42">
        <f t="shared" si="0"/>
        <v>175</v>
      </c>
      <c r="D123" s="41"/>
      <c r="E123" s="39"/>
    </row>
    <row r="124" spans="1:5" ht="12.75">
      <c r="A124" s="41" t="s">
        <v>94</v>
      </c>
      <c r="B124" s="41">
        <v>3</v>
      </c>
      <c r="C124" s="42">
        <f t="shared" si="0"/>
        <v>175</v>
      </c>
      <c r="D124" s="41"/>
      <c r="E124" s="39"/>
    </row>
    <row r="125" spans="1:5" ht="12.75">
      <c r="A125" s="41" t="s">
        <v>95</v>
      </c>
      <c r="B125" s="41" t="s">
        <v>2</v>
      </c>
      <c r="C125" s="42">
        <f t="shared" si="0"/>
        <v>550</v>
      </c>
      <c r="D125" s="41"/>
      <c r="E125" s="39"/>
    </row>
    <row r="126" spans="1:5" ht="12.75">
      <c r="A126" s="41" t="s">
        <v>96</v>
      </c>
      <c r="B126" s="41" t="s">
        <v>3</v>
      </c>
      <c r="C126" s="42">
        <f t="shared" si="0"/>
        <v>450</v>
      </c>
      <c r="D126" s="41"/>
      <c r="E126" s="39"/>
    </row>
    <row r="127" spans="1:5" ht="12.75">
      <c r="A127" s="54" t="s">
        <v>97</v>
      </c>
      <c r="B127" s="41" t="s">
        <v>71</v>
      </c>
      <c r="C127" s="42">
        <f t="shared" si="0"/>
        <v>525</v>
      </c>
      <c r="D127" s="54"/>
      <c r="E127" s="39"/>
    </row>
    <row r="128" spans="1:5" ht="12.75">
      <c r="A128" s="54"/>
      <c r="B128" s="41"/>
      <c r="C128" s="42"/>
      <c r="D128" s="54"/>
      <c r="E128" s="39"/>
    </row>
    <row r="129" spans="1:5" ht="12.75">
      <c r="A129" s="41" t="s">
        <v>5</v>
      </c>
      <c r="B129" s="41">
        <v>0</v>
      </c>
      <c r="C129" s="42">
        <f>E69</f>
        <v>0</v>
      </c>
      <c r="D129" s="41"/>
      <c r="E129" s="39"/>
    </row>
    <row r="130" spans="1:5" ht="12.75">
      <c r="A130" s="41" t="s">
        <v>93</v>
      </c>
      <c r="B130" s="41">
        <v>1</v>
      </c>
      <c r="C130" s="42">
        <f>E76</f>
        <v>220</v>
      </c>
      <c r="D130" s="41"/>
      <c r="E130" s="39"/>
    </row>
    <row r="131" spans="1:5" ht="12.75">
      <c r="A131" s="41" t="s">
        <v>92</v>
      </c>
      <c r="B131" s="41">
        <v>2</v>
      </c>
      <c r="C131" s="42">
        <f>E77</f>
        <v>175</v>
      </c>
      <c r="D131" s="41"/>
      <c r="E131" s="39"/>
    </row>
    <row r="132" spans="1:5" ht="12.75">
      <c r="A132" s="41" t="s">
        <v>94</v>
      </c>
      <c r="B132" s="41">
        <v>3</v>
      </c>
      <c r="C132" s="42">
        <f>E78</f>
        <v>175</v>
      </c>
      <c r="D132" s="41"/>
      <c r="E132" s="39"/>
    </row>
    <row r="133" spans="1:5" ht="12.75">
      <c r="A133" s="54" t="s">
        <v>97</v>
      </c>
      <c r="B133" s="41" t="s">
        <v>71</v>
      </c>
      <c r="C133" s="42">
        <f>E81</f>
        <v>525</v>
      </c>
      <c r="D133" s="54"/>
      <c r="E133" s="39"/>
    </row>
    <row r="134" spans="1:5" ht="12.75">
      <c r="A134" s="54"/>
      <c r="B134" s="41"/>
      <c r="C134" s="42"/>
      <c r="D134" s="54"/>
      <c r="E134" s="39"/>
    </row>
    <row r="135" spans="1:5" ht="12.75">
      <c r="A135" s="41" t="s">
        <v>5</v>
      </c>
      <c r="B135" s="41">
        <v>0</v>
      </c>
      <c r="C135" s="42">
        <f>E69</f>
        <v>0</v>
      </c>
      <c r="D135" s="41"/>
      <c r="E135" s="39"/>
    </row>
    <row r="136" spans="1:5" ht="12.75">
      <c r="A136" s="41" t="s">
        <v>93</v>
      </c>
      <c r="B136" s="41">
        <v>1</v>
      </c>
      <c r="C136" s="42">
        <f>E76</f>
        <v>220</v>
      </c>
      <c r="D136" s="41"/>
      <c r="E136" s="39"/>
    </row>
    <row r="137" spans="1:5" ht="12.75">
      <c r="A137" s="41" t="s">
        <v>92</v>
      </c>
      <c r="B137" s="41">
        <v>2</v>
      </c>
      <c r="C137" s="42">
        <f>E77</f>
        <v>175</v>
      </c>
      <c r="D137" s="41"/>
      <c r="E137" s="39"/>
    </row>
    <row r="138" spans="1:5" ht="12.75">
      <c r="A138" s="41" t="s">
        <v>94</v>
      </c>
      <c r="B138" s="41">
        <v>3</v>
      </c>
      <c r="C138" s="42">
        <f>E78</f>
        <v>175</v>
      </c>
      <c r="D138" s="41"/>
      <c r="E138" s="39"/>
    </row>
    <row r="139" spans="1:5" ht="12.75">
      <c r="A139" s="41" t="s">
        <v>95</v>
      </c>
      <c r="B139" s="41" t="s">
        <v>2</v>
      </c>
      <c r="C139" s="42">
        <f>E79</f>
        <v>550</v>
      </c>
      <c r="D139" s="41"/>
      <c r="E139" s="39"/>
    </row>
    <row r="140" spans="1:5" ht="12.75">
      <c r="A140" s="41"/>
      <c r="B140" s="41"/>
      <c r="C140" s="42"/>
      <c r="D140" s="41"/>
      <c r="E140" s="39"/>
    </row>
    <row r="141" spans="1:5" ht="12.75">
      <c r="A141" s="41" t="s">
        <v>5</v>
      </c>
      <c r="B141" s="41">
        <v>0</v>
      </c>
      <c r="C141" s="42">
        <f>E69</f>
        <v>0</v>
      </c>
      <c r="D141" s="41"/>
      <c r="E141" s="39"/>
    </row>
    <row r="142" spans="1:5" ht="12.75">
      <c r="A142" s="41" t="s">
        <v>93</v>
      </c>
      <c r="B142" s="41">
        <v>1</v>
      </c>
      <c r="C142" s="42">
        <f>E76</f>
        <v>220</v>
      </c>
      <c r="D142" s="41"/>
      <c r="E142" s="39"/>
    </row>
    <row r="143" spans="1:5" ht="12.75">
      <c r="A143" s="41" t="s">
        <v>92</v>
      </c>
      <c r="B143" s="41">
        <v>2</v>
      </c>
      <c r="C143" s="42">
        <f>E77</f>
        <v>175</v>
      </c>
      <c r="D143" s="41"/>
      <c r="E143" s="39"/>
    </row>
    <row r="144" spans="1:5" ht="12.75">
      <c r="A144" s="41" t="s">
        <v>94</v>
      </c>
      <c r="B144" s="41">
        <v>3</v>
      </c>
      <c r="C144" s="42">
        <f>E78</f>
        <v>175</v>
      </c>
      <c r="D144" s="41"/>
      <c r="E144" s="39"/>
    </row>
    <row r="145" spans="1:5" ht="12.75">
      <c r="A145" s="41" t="s">
        <v>95</v>
      </c>
      <c r="B145" s="41" t="s">
        <v>2</v>
      </c>
      <c r="C145" s="42">
        <f>E79</f>
        <v>550</v>
      </c>
      <c r="D145" s="41"/>
      <c r="E145" s="39"/>
    </row>
    <row r="146" spans="1:5" ht="12.75">
      <c r="A146" s="54" t="s">
        <v>97</v>
      </c>
      <c r="B146" s="41" t="s">
        <v>71</v>
      </c>
      <c r="C146" s="42">
        <f>E81</f>
        <v>525</v>
      </c>
      <c r="D146" s="54"/>
      <c r="E146" s="39"/>
    </row>
    <row r="147" spans="1:5" ht="12.75">
      <c r="A147" s="54"/>
      <c r="B147" s="41"/>
      <c r="C147" s="42"/>
      <c r="D147" s="54"/>
      <c r="E147" s="39"/>
    </row>
    <row r="148" spans="1:5" ht="12.75">
      <c r="A148" s="41" t="s">
        <v>5</v>
      </c>
      <c r="B148" s="41">
        <v>0</v>
      </c>
      <c r="C148" s="42">
        <f>E69</f>
        <v>0</v>
      </c>
      <c r="D148" s="41"/>
      <c r="E148" s="39"/>
    </row>
    <row r="149" spans="1:5" ht="12.75">
      <c r="A149" s="41" t="s">
        <v>93</v>
      </c>
      <c r="B149" s="41">
        <v>1</v>
      </c>
      <c r="C149" s="42">
        <f>E76</f>
        <v>220</v>
      </c>
      <c r="D149" s="41"/>
      <c r="E149" s="39"/>
    </row>
    <row r="150" spans="1:5" ht="12.75">
      <c r="A150" s="41" t="s">
        <v>92</v>
      </c>
      <c r="B150" s="41">
        <v>2</v>
      </c>
      <c r="C150" s="42">
        <f>E77</f>
        <v>175</v>
      </c>
      <c r="D150" s="41"/>
      <c r="E150" s="39"/>
    </row>
    <row r="151" spans="1:5" ht="12.75">
      <c r="A151" s="41" t="s">
        <v>94</v>
      </c>
      <c r="B151" s="41">
        <v>3</v>
      </c>
      <c r="C151" s="42">
        <f>E78</f>
        <v>175</v>
      </c>
      <c r="D151" s="41"/>
      <c r="E151" s="39"/>
    </row>
    <row r="152" spans="1:5" ht="12.75">
      <c r="A152" s="41" t="s">
        <v>95</v>
      </c>
      <c r="B152" s="41" t="s">
        <v>2</v>
      </c>
      <c r="C152" s="42">
        <f>E79</f>
        <v>550</v>
      </c>
      <c r="D152" s="41"/>
      <c r="E152" s="39"/>
    </row>
    <row r="153" spans="1:5" ht="12.75">
      <c r="A153" s="41" t="s">
        <v>96</v>
      </c>
      <c r="B153" s="41" t="s">
        <v>3</v>
      </c>
      <c r="C153" s="42">
        <f>E80</f>
        <v>450</v>
      </c>
      <c r="D153" s="41"/>
      <c r="E153" s="39"/>
    </row>
    <row r="154" spans="1:5" ht="12.75">
      <c r="A154" s="54"/>
      <c r="B154" s="41"/>
      <c r="C154" s="42"/>
      <c r="D154" s="54"/>
      <c r="E154" s="39"/>
    </row>
    <row r="155" spans="1:5" ht="12.75">
      <c r="A155" s="39"/>
      <c r="B155" s="39"/>
      <c r="C155" s="39"/>
      <c r="D155" s="39"/>
      <c r="E155" s="39"/>
    </row>
    <row r="156" spans="1:4" ht="12.75">
      <c r="A156" s="46" t="s">
        <v>78</v>
      </c>
      <c r="B156" s="39"/>
      <c r="C156" s="42"/>
      <c r="D156" s="39"/>
    </row>
    <row r="157" spans="1:4" ht="12.75">
      <c r="A157" s="48" t="s">
        <v>5</v>
      </c>
      <c r="B157" s="41">
        <v>0</v>
      </c>
      <c r="C157" s="42">
        <f>E69</f>
        <v>0</v>
      </c>
      <c r="D157" s="41"/>
    </row>
    <row r="158" spans="1:4" ht="12.75">
      <c r="A158" s="48" t="s">
        <v>79</v>
      </c>
      <c r="B158" s="41" t="s">
        <v>3</v>
      </c>
      <c r="C158" s="42">
        <f>E87</f>
        <v>825</v>
      </c>
      <c r="D158" s="41"/>
    </row>
    <row r="159" spans="1:4" ht="12.75">
      <c r="A159" s="48" t="s">
        <v>80</v>
      </c>
      <c r="B159" s="41" t="s">
        <v>71</v>
      </c>
      <c r="C159" s="42">
        <f>E87</f>
        <v>825</v>
      </c>
      <c r="D159" s="41"/>
    </row>
    <row r="160" spans="1:4" ht="12.75">
      <c r="A160" s="48" t="s">
        <v>81</v>
      </c>
      <c r="B160" s="41" t="s">
        <v>72</v>
      </c>
      <c r="C160" s="42">
        <f>E87</f>
        <v>825</v>
      </c>
      <c r="D160" s="41"/>
    </row>
    <row r="161" spans="1:4" ht="12.75">
      <c r="A161" s="48" t="s">
        <v>82</v>
      </c>
      <c r="B161" s="41" t="s">
        <v>11</v>
      </c>
      <c r="C161" s="42">
        <f>E87</f>
        <v>825</v>
      </c>
      <c r="D161" s="41"/>
    </row>
    <row r="162" spans="1:4" ht="12.75">
      <c r="A162" s="48"/>
      <c r="B162" s="41"/>
      <c r="C162" s="42"/>
      <c r="D162" s="41"/>
    </row>
    <row r="163" spans="1:4" ht="12.75">
      <c r="A163" s="46" t="s">
        <v>26</v>
      </c>
      <c r="B163" s="39"/>
      <c r="C163" s="39"/>
      <c r="D163" s="39"/>
    </row>
    <row r="164" spans="1:4" ht="12.75">
      <c r="A164" s="48" t="s">
        <v>83</v>
      </c>
      <c r="B164" s="41">
        <v>0</v>
      </c>
      <c r="C164" s="42">
        <f>E69</f>
        <v>0</v>
      </c>
      <c r="D164" s="41"/>
    </row>
    <row r="165" spans="1:4" ht="12.75">
      <c r="A165" s="48" t="s">
        <v>84</v>
      </c>
      <c r="B165" s="41" t="s">
        <v>6</v>
      </c>
      <c r="C165" s="42">
        <f>E88</f>
        <v>100</v>
      </c>
      <c r="D165" s="41"/>
    </row>
    <row r="166" spans="1:4" ht="12.75">
      <c r="A166" s="56" t="s">
        <v>85</v>
      </c>
      <c r="B166" s="1" t="s">
        <v>86</v>
      </c>
      <c r="C166" s="42">
        <f>E89</f>
        <v>100</v>
      </c>
      <c r="D166" s="54"/>
    </row>
    <row r="168" spans="1:5" ht="12.75">
      <c r="A168" s="46" t="s">
        <v>22</v>
      </c>
      <c r="B168" s="39"/>
      <c r="C168" s="39"/>
      <c r="D168" s="39"/>
      <c r="E168" s="39"/>
    </row>
    <row r="169" spans="1:5" ht="12.75">
      <c r="A169" s="48" t="s">
        <v>51</v>
      </c>
      <c r="B169" s="41" t="s">
        <v>6</v>
      </c>
      <c r="C169" s="42">
        <f>E90</f>
        <v>0</v>
      </c>
      <c r="D169" s="41"/>
      <c r="E169" s="39"/>
    </row>
    <row r="170" spans="1:5" ht="12.75">
      <c r="A170" s="48" t="s">
        <v>138</v>
      </c>
      <c r="B170" s="41" t="s">
        <v>4</v>
      </c>
      <c r="C170" s="42">
        <f>E90</f>
        <v>0</v>
      </c>
      <c r="D170" s="41"/>
      <c r="E170" s="39"/>
    </row>
    <row r="171" spans="1:5" ht="12.75">
      <c r="A171" s="48" t="s">
        <v>139</v>
      </c>
      <c r="B171" s="41" t="s">
        <v>2</v>
      </c>
      <c r="C171" s="42">
        <f>E90</f>
        <v>0</v>
      </c>
      <c r="D171" s="41"/>
      <c r="E171" s="39"/>
    </row>
    <row r="172" spans="2:5" ht="12.75">
      <c r="B172" s="39"/>
      <c r="C172" s="39"/>
      <c r="D172" s="39"/>
      <c r="E172" s="39"/>
    </row>
    <row r="173" spans="1:4" ht="12.75">
      <c r="A173" s="46" t="s">
        <v>87</v>
      </c>
      <c r="B173" s="39"/>
      <c r="C173" s="39"/>
      <c r="D173" s="39"/>
    </row>
    <row r="174" spans="1:4" ht="12.75">
      <c r="A174" s="48" t="s">
        <v>51</v>
      </c>
      <c r="B174" s="41" t="s">
        <v>6</v>
      </c>
      <c r="C174" s="42">
        <f>E90</f>
        <v>0</v>
      </c>
      <c r="D174" s="41"/>
    </row>
    <row r="175" spans="1:4" ht="12.75">
      <c r="A175" s="54" t="s">
        <v>137</v>
      </c>
      <c r="B175" s="41" t="s">
        <v>88</v>
      </c>
      <c r="C175" s="42">
        <f>E90</f>
        <v>0</v>
      </c>
      <c r="D175" s="54"/>
    </row>
    <row r="176" spans="1:4" ht="12.75">
      <c r="A176" s="48" t="s">
        <v>140</v>
      </c>
      <c r="B176" s="41" t="s">
        <v>2</v>
      </c>
      <c r="C176" s="42">
        <f>E90</f>
        <v>0</v>
      </c>
      <c r="D176" s="41"/>
    </row>
    <row r="178" spans="1:4" ht="12.75">
      <c r="A178" s="46" t="s">
        <v>59</v>
      </c>
      <c r="B178" s="39"/>
      <c r="C178" s="39"/>
      <c r="D178" s="39"/>
    </row>
    <row r="179" spans="1:4" ht="12.75">
      <c r="A179" s="55" t="s">
        <v>5</v>
      </c>
      <c r="B179" s="57">
        <v>0</v>
      </c>
      <c r="C179" s="58">
        <f>E69</f>
        <v>0</v>
      </c>
      <c r="D179" s="41"/>
    </row>
    <row r="180" spans="1:4" ht="12.75">
      <c r="A180" s="55" t="s">
        <v>59</v>
      </c>
      <c r="B180" s="57" t="s">
        <v>11</v>
      </c>
      <c r="C180" s="58">
        <f>E91</f>
        <v>75</v>
      </c>
      <c r="D180" s="41"/>
    </row>
    <row r="182" ht="12.75">
      <c r="A182" s="60" t="s">
        <v>99</v>
      </c>
    </row>
    <row r="184" spans="1:4" ht="12.75">
      <c r="A184" s="61" t="s">
        <v>98</v>
      </c>
      <c r="B184" s="62"/>
      <c r="C184" s="62"/>
      <c r="D184" s="59"/>
    </row>
    <row r="185" spans="1:4" ht="12.75">
      <c r="A185" s="59"/>
      <c r="B185" s="59"/>
      <c r="C185" s="59"/>
      <c r="D185" s="59"/>
    </row>
    <row r="186" spans="1:4" ht="12.75">
      <c r="A186" s="59" t="s">
        <v>127</v>
      </c>
      <c r="B186" s="59" t="s">
        <v>128</v>
      </c>
      <c r="C186" s="59" t="s">
        <v>129</v>
      </c>
      <c r="D186" s="59" t="s">
        <v>131</v>
      </c>
    </row>
    <row r="187" spans="1:4" ht="12.75">
      <c r="A187" s="74" t="s">
        <v>119</v>
      </c>
      <c r="B187" s="54">
        <v>10</v>
      </c>
      <c r="C187" s="54">
        <v>60</v>
      </c>
      <c r="D187" s="59" t="s">
        <v>135</v>
      </c>
    </row>
    <row r="188" spans="1:4" ht="12.75">
      <c r="A188" s="74" t="s">
        <v>120</v>
      </c>
      <c r="B188" s="54">
        <v>10</v>
      </c>
      <c r="C188" s="54">
        <v>60</v>
      </c>
      <c r="D188" s="59" t="s">
        <v>135</v>
      </c>
    </row>
    <row r="189" spans="1:4" ht="12.75">
      <c r="A189" s="74" t="s">
        <v>121</v>
      </c>
      <c r="B189" s="54">
        <v>30</v>
      </c>
      <c r="C189" s="54">
        <v>180</v>
      </c>
      <c r="D189" s="59" t="s">
        <v>132</v>
      </c>
    </row>
    <row r="190" spans="1:4" ht="12.75">
      <c r="A190" s="74" t="s">
        <v>122</v>
      </c>
      <c r="B190" s="54">
        <v>30</v>
      </c>
      <c r="C190" s="54">
        <v>180</v>
      </c>
      <c r="D190" s="59" t="s">
        <v>133</v>
      </c>
    </row>
    <row r="191" spans="1:4" ht="12.75">
      <c r="A191" s="74" t="s">
        <v>123</v>
      </c>
      <c r="B191" s="54">
        <v>30</v>
      </c>
      <c r="C191" s="54">
        <v>150</v>
      </c>
      <c r="D191" s="59" t="s">
        <v>134</v>
      </c>
    </row>
    <row r="192" spans="1:4" ht="12.75">
      <c r="A192" s="74" t="s">
        <v>126</v>
      </c>
      <c r="B192" s="1">
        <v>30</v>
      </c>
      <c r="C192" s="1">
        <v>180</v>
      </c>
      <c r="D192" s="59" t="s">
        <v>135</v>
      </c>
    </row>
    <row r="193" spans="1:4" ht="12.75">
      <c r="A193" s="59" t="s">
        <v>136</v>
      </c>
      <c r="B193" s="54">
        <v>45</v>
      </c>
      <c r="C193" s="54">
        <v>300</v>
      </c>
      <c r="D193" s="59" t="s">
        <v>134</v>
      </c>
    </row>
    <row r="194" spans="1:4" ht="12.75">
      <c r="A194" s="59" t="s">
        <v>124</v>
      </c>
      <c r="B194" s="54">
        <v>100</v>
      </c>
      <c r="C194" s="54">
        <v>240</v>
      </c>
      <c r="D194" s="59" t="s">
        <v>134</v>
      </c>
    </row>
    <row r="195" spans="1:4" ht="12.75">
      <c r="A195" s="59" t="s">
        <v>125</v>
      </c>
      <c r="B195" s="1">
        <v>100</v>
      </c>
      <c r="C195" s="1">
        <v>240</v>
      </c>
      <c r="D195" s="59" t="s">
        <v>134</v>
      </c>
    </row>
    <row r="196" spans="1:4" ht="12.75">
      <c r="A196" s="59"/>
      <c r="B196" s="1"/>
      <c r="C196" s="1"/>
      <c r="D196" s="59"/>
    </row>
    <row r="197" ht="12.75">
      <c r="A197" s="59"/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37"/>
  <sheetViews>
    <sheetView showRowColHeaders="0" tabSelected="1" zoomScalePageLayoutView="0" workbookViewId="0" topLeftCell="A1">
      <selection activeCell="J7" sqref="J7"/>
    </sheetView>
  </sheetViews>
  <sheetFormatPr defaultColWidth="8.8515625" defaultRowHeight="12.75"/>
  <cols>
    <col min="1" max="6" width="10.7109375" style="19" customWidth="1"/>
    <col min="7" max="7" width="22.28125" style="19" bestFit="1" customWidth="1"/>
    <col min="8" max="8" width="21.7109375" style="19" customWidth="1"/>
    <col min="9" max="9" width="5.28125" style="19" customWidth="1"/>
    <col min="10" max="11" width="21.7109375" style="19" customWidth="1"/>
    <col min="12" max="14" width="10.7109375" style="19" customWidth="1"/>
    <col min="15" max="18" width="10.7109375" style="8" customWidth="1"/>
    <col min="19" max="19" width="10.421875" style="8" customWidth="1"/>
    <col min="20" max="16384" width="8.8515625" style="8" customWidth="1"/>
  </cols>
  <sheetData>
    <row r="1" spans="1:21" ht="16.5" customHeight="1">
      <c r="A1" s="6"/>
      <c r="B1" s="7"/>
      <c r="C1" s="7"/>
      <c r="D1" s="7"/>
      <c r="E1" s="7"/>
      <c r="F1" s="7"/>
      <c r="G1" s="7"/>
      <c r="H1" s="7"/>
      <c r="I1" s="10"/>
      <c r="J1" s="10"/>
      <c r="K1" s="10"/>
      <c r="L1" s="10"/>
      <c r="M1" s="10"/>
      <c r="N1" s="10"/>
      <c r="O1" s="11"/>
      <c r="P1" s="11"/>
      <c r="Q1" s="11"/>
      <c r="R1" s="11"/>
      <c r="S1" s="11"/>
      <c r="T1" s="11"/>
      <c r="U1" s="11"/>
    </row>
    <row r="2" spans="1:21" ht="1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</row>
    <row r="3" spans="1:21" ht="16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1"/>
      <c r="U3" s="11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</row>
    <row r="5" spans="1:21" ht="5.25" customHeight="1">
      <c r="A5" s="12"/>
      <c r="B5" s="2"/>
      <c r="C5" s="4"/>
      <c r="D5" s="1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1"/>
      <c r="T5" s="11"/>
      <c r="U5" s="11"/>
    </row>
    <row r="6" spans="1:21" ht="15.75" customHeight="1" thickBot="1">
      <c r="A6" s="14" t="s">
        <v>141</v>
      </c>
      <c r="B6" s="15"/>
      <c r="C6" s="16"/>
      <c r="D6" s="17"/>
      <c r="E6" s="5"/>
      <c r="F6" s="5"/>
      <c r="G6" s="5"/>
      <c r="H6" s="5"/>
      <c r="I6" s="71" t="str">
        <f>IF(G18="","","(Bumps per year * Instrument life * Bump test speed) = Total bump test time")</f>
        <v>(Bumps per year * Instrument life * Bump test speed) = Total bump test time</v>
      </c>
      <c r="J6" s="36"/>
      <c r="K6" s="3"/>
      <c r="L6" s="3"/>
      <c r="M6" s="3"/>
      <c r="N6" s="3"/>
      <c r="O6" s="5"/>
      <c r="P6" s="5"/>
      <c r="Q6" s="5"/>
      <c r="R6" s="5"/>
      <c r="S6" s="11"/>
      <c r="T6" s="11"/>
      <c r="U6" s="11"/>
    </row>
    <row r="7" spans="1:21" ht="15.75" customHeight="1" thickBot="1" thickTop="1">
      <c r="A7" s="86" t="s">
        <v>142</v>
      </c>
      <c r="B7" s="87"/>
      <c r="C7" s="87"/>
      <c r="D7" s="87"/>
      <c r="E7" s="87"/>
      <c r="F7" s="87"/>
      <c r="G7" s="70"/>
      <c r="H7" s="18"/>
      <c r="I7" s="71"/>
      <c r="J7" s="36"/>
      <c r="K7" s="3"/>
      <c r="L7" s="3"/>
      <c r="M7" s="3"/>
      <c r="N7" s="3"/>
      <c r="O7" s="5"/>
      <c r="P7" s="5"/>
      <c r="Q7" s="5"/>
      <c r="R7" s="5"/>
      <c r="S7" s="11"/>
      <c r="T7" s="11"/>
      <c r="U7" s="11"/>
    </row>
    <row r="8" spans="1:21" ht="17.25" customHeight="1" thickBot="1">
      <c r="A8" s="86" t="s">
        <v>143</v>
      </c>
      <c r="B8" s="87"/>
      <c r="C8" s="87"/>
      <c r="D8" s="87"/>
      <c r="E8" s="87"/>
      <c r="F8" s="87"/>
      <c r="G8" s="79">
        <v>0</v>
      </c>
      <c r="H8" s="18" t="s">
        <v>144</v>
      </c>
      <c r="I8" s="72" t="str">
        <f>IF(G18="","","(Cals per year * Instrument life * Cal speed) = Total cal time")</f>
        <v>(Cals per year * Instrument life * Cal speed) = Total cal time</v>
      </c>
      <c r="J8" s="36"/>
      <c r="K8" s="3"/>
      <c r="L8" s="3"/>
      <c r="M8" s="3"/>
      <c r="N8" s="3"/>
      <c r="O8" s="5"/>
      <c r="P8" s="5"/>
      <c r="Q8" s="5"/>
      <c r="R8" s="5"/>
      <c r="S8" s="11"/>
      <c r="T8" s="11"/>
      <c r="U8" s="11"/>
    </row>
    <row r="9" spans="1:21" ht="15.75" customHeight="1" thickBot="1">
      <c r="A9" s="86" t="s">
        <v>151</v>
      </c>
      <c r="B9" s="87"/>
      <c r="C9" s="87"/>
      <c r="D9" s="87"/>
      <c r="E9" s="87"/>
      <c r="F9" s="87"/>
      <c r="G9" s="68">
        <v>0</v>
      </c>
      <c r="H9" s="18" t="s">
        <v>39</v>
      </c>
      <c r="I9" s="72" t="str">
        <f>IF(G18="","","Total bumpt test time + Total cal time = Total time gas is applied")</f>
        <v>Total bumpt test time + Total cal time = Total time gas is applied</v>
      </c>
      <c r="J9" s="36"/>
      <c r="K9" s="3"/>
      <c r="L9" s="3"/>
      <c r="M9" s="3"/>
      <c r="N9" s="3"/>
      <c r="O9" s="5"/>
      <c r="P9" s="5"/>
      <c r="Q9" s="5"/>
      <c r="R9" s="5"/>
      <c r="S9" s="11"/>
      <c r="T9" s="11"/>
      <c r="U9" s="11"/>
    </row>
    <row r="10" spans="1:21" ht="15.75" customHeight="1" thickBot="1">
      <c r="A10" s="86" t="s">
        <v>152</v>
      </c>
      <c r="B10" s="87"/>
      <c r="C10" s="87"/>
      <c r="D10" s="87"/>
      <c r="E10" s="87"/>
      <c r="F10" s="87"/>
      <c r="G10" s="68">
        <v>0</v>
      </c>
      <c r="H10" s="18" t="s">
        <v>145</v>
      </c>
      <c r="I10" s="72" t="str">
        <f>IF(G18="","","Total time gas is applied * Regulator flow rate = Total amount of gas used")</f>
        <v>Total time gas is applied * Regulator flow rate = Total amount of gas used</v>
      </c>
      <c r="J10" s="36"/>
      <c r="K10" s="3"/>
      <c r="L10" s="3"/>
      <c r="M10" s="3"/>
      <c r="N10" s="3"/>
      <c r="O10" s="5"/>
      <c r="P10" s="5"/>
      <c r="Q10" s="5"/>
      <c r="R10" s="5"/>
      <c r="S10" s="11"/>
      <c r="T10" s="11"/>
      <c r="U10" s="11"/>
    </row>
    <row r="11" spans="1:21" ht="16.5" thickBot="1">
      <c r="A11" s="86" t="s">
        <v>153</v>
      </c>
      <c r="B11" s="87"/>
      <c r="C11" s="87"/>
      <c r="D11" s="87"/>
      <c r="E11" s="87"/>
      <c r="F11" s="87"/>
      <c r="G11" s="68">
        <v>0</v>
      </c>
      <c r="H11" s="18" t="s">
        <v>146</v>
      </c>
      <c r="I11" s="72" t="str">
        <f>IF(G18="","","Total amout of gas used * Price per liter of gas = Cost of calibration gas")</f>
        <v>Total amout of gas used * Price per liter of gas = Cost of calibration gas</v>
      </c>
      <c r="J11" s="36"/>
      <c r="K11" s="3"/>
      <c r="L11" s="3"/>
      <c r="M11" s="3"/>
      <c r="N11" s="3"/>
      <c r="O11" s="5"/>
      <c r="P11" s="5"/>
      <c r="Q11" s="5"/>
      <c r="R11" s="5"/>
      <c r="S11" s="11"/>
      <c r="T11" s="11"/>
      <c r="U11" s="11"/>
    </row>
    <row r="12" spans="1:14" ht="16.5" thickBot="1">
      <c r="A12" s="86" t="s">
        <v>154</v>
      </c>
      <c r="B12" s="88"/>
      <c r="C12" s="88"/>
      <c r="D12" s="88"/>
      <c r="E12" s="88"/>
      <c r="F12" s="88"/>
      <c r="G12" s="68">
        <v>0</v>
      </c>
      <c r="H12" s="18" t="s">
        <v>146</v>
      </c>
      <c r="I12" s="72" t="str">
        <f>IF(G18="","","Total time gas is being applied * Employee hourly rate = Employee time cost")</f>
        <v>Total time gas is being applied * Employee hourly rate = Employee time cost</v>
      </c>
      <c r="J12" s="36"/>
      <c r="K12" s="3"/>
      <c r="L12" s="3"/>
      <c r="M12" s="3"/>
      <c r="N12" s="3"/>
    </row>
    <row r="13" spans="1:14" ht="16.5" thickBot="1">
      <c r="A13" s="86" t="s">
        <v>155</v>
      </c>
      <c r="B13" s="87"/>
      <c r="C13" s="87"/>
      <c r="D13" s="87"/>
      <c r="E13" s="87"/>
      <c r="F13" s="87"/>
      <c r="G13" s="80">
        <v>0</v>
      </c>
      <c r="H13" s="18" t="s">
        <v>147</v>
      </c>
      <c r="I13" s="73"/>
      <c r="J13" s="36"/>
      <c r="K13" s="3"/>
      <c r="L13" s="3"/>
      <c r="M13" s="3"/>
      <c r="N13" s="3"/>
    </row>
    <row r="14" spans="1:18" ht="16.5" thickBot="1">
      <c r="A14" s="86" t="s">
        <v>156</v>
      </c>
      <c r="B14" s="87"/>
      <c r="C14" s="87"/>
      <c r="D14" s="87"/>
      <c r="E14" s="87"/>
      <c r="F14" s="87"/>
      <c r="G14" s="80">
        <v>0</v>
      </c>
      <c r="H14" s="18" t="s">
        <v>148</v>
      </c>
      <c r="I14" s="72" t="str">
        <f>IF(G18="","","Cost of calibration gas + Employee time cost = Cost of cal and bump testing")</f>
        <v>Cost of calibration gas + Employee time cost = Cost of cal and bump testing</v>
      </c>
      <c r="J14" s="36"/>
      <c r="K14" s="3"/>
      <c r="L14" s="3"/>
      <c r="M14" s="3"/>
      <c r="N14" s="3"/>
      <c r="O14" s="11"/>
      <c r="P14" s="11"/>
      <c r="Q14" s="11"/>
      <c r="R14" s="11"/>
    </row>
    <row r="15" spans="1:18" ht="16.5" thickBot="1">
      <c r="A15" s="86" t="s">
        <v>157</v>
      </c>
      <c r="B15" s="87"/>
      <c r="C15" s="87"/>
      <c r="D15" s="87"/>
      <c r="E15" s="87"/>
      <c r="F15" s="87"/>
      <c r="G15" s="80">
        <v>0</v>
      </c>
      <c r="H15" s="18" t="s">
        <v>147</v>
      </c>
      <c r="L15" s="20"/>
      <c r="M15" s="27"/>
      <c r="N15" s="28"/>
      <c r="O15" s="28"/>
      <c r="P15" s="28"/>
      <c r="Q15" s="28"/>
      <c r="R15" s="28"/>
    </row>
    <row r="16" spans="1:18" ht="16.5" thickBot="1">
      <c r="A16" s="86" t="s">
        <v>158</v>
      </c>
      <c r="B16" s="87"/>
      <c r="C16" s="87"/>
      <c r="D16" s="87"/>
      <c r="E16" s="87"/>
      <c r="F16" s="87"/>
      <c r="G16" s="68">
        <v>0</v>
      </c>
      <c r="H16" s="18" t="s">
        <v>149</v>
      </c>
      <c r="J16" s="92" t="s">
        <v>161</v>
      </c>
      <c r="K16" s="93"/>
      <c r="L16" s="35">
        <v>0</v>
      </c>
      <c r="M16" s="18" t="s">
        <v>149</v>
      </c>
      <c r="N16" s="28"/>
      <c r="O16" s="28"/>
      <c r="P16" s="28"/>
      <c r="Q16" s="28"/>
      <c r="R16" s="28"/>
    </row>
    <row r="17" spans="1:18" ht="16.5" thickBot="1">
      <c r="A17" s="86" t="s">
        <v>159</v>
      </c>
      <c r="B17" s="87"/>
      <c r="C17" s="87"/>
      <c r="D17" s="87"/>
      <c r="E17" s="87"/>
      <c r="F17" s="87"/>
      <c r="G17" s="68">
        <v>0</v>
      </c>
      <c r="H17" s="18" t="s">
        <v>150</v>
      </c>
      <c r="J17" s="92" t="s">
        <v>162</v>
      </c>
      <c r="K17" s="93"/>
      <c r="L17" s="35">
        <v>0</v>
      </c>
      <c r="M17" s="18" t="s">
        <v>150</v>
      </c>
      <c r="N17" s="28"/>
      <c r="O17" s="28"/>
      <c r="P17" s="28"/>
      <c r="Q17" s="28"/>
      <c r="R17" s="28"/>
    </row>
    <row r="18" spans="1:18" ht="16.5" thickBot="1">
      <c r="A18" s="86" t="s">
        <v>160</v>
      </c>
      <c r="B18" s="87"/>
      <c r="C18" s="87"/>
      <c r="D18" s="87"/>
      <c r="E18" s="87"/>
      <c r="F18" s="87"/>
      <c r="G18" s="69">
        <v>0</v>
      </c>
      <c r="H18" s="18" t="s">
        <v>150</v>
      </c>
      <c r="I18" s="92" t="s">
        <v>163</v>
      </c>
      <c r="J18" s="85"/>
      <c r="K18" s="94"/>
      <c r="L18" s="35">
        <v>0</v>
      </c>
      <c r="M18" s="18" t="s">
        <v>150</v>
      </c>
      <c r="N18" s="28"/>
      <c r="O18" s="28"/>
      <c r="P18" s="28"/>
      <c r="Q18" s="28"/>
      <c r="R18" s="28"/>
    </row>
    <row r="19" spans="1:18" ht="8.25" customHeight="1" thickBot="1">
      <c r="A19" s="20"/>
      <c r="B19" s="20"/>
      <c r="C19" s="20"/>
      <c r="D19" s="20"/>
      <c r="E19" s="20"/>
      <c r="F19" s="20"/>
      <c r="G19" s="21">
        <v>2</v>
      </c>
      <c r="H19" s="20"/>
      <c r="L19" s="20"/>
      <c r="M19" s="27"/>
      <c r="N19" s="28"/>
      <c r="O19" s="28"/>
      <c r="P19" s="28"/>
      <c r="Q19" s="28"/>
      <c r="R19" s="28"/>
    </row>
    <row r="20" spans="1:18" ht="6" customHeight="1">
      <c r="A20" s="30"/>
      <c r="B20" s="30"/>
      <c r="C20" s="30"/>
      <c r="D20" s="30"/>
      <c r="E20" s="30"/>
      <c r="F20" s="30"/>
      <c r="G20" s="31"/>
      <c r="H20" s="31"/>
      <c r="I20" s="30"/>
      <c r="J20" s="30"/>
      <c r="K20" s="34"/>
      <c r="L20" s="30"/>
      <c r="M20" s="33"/>
      <c r="N20" s="28"/>
      <c r="O20" s="28"/>
      <c r="P20" s="28"/>
      <c r="Q20" s="28"/>
      <c r="R20" s="28"/>
    </row>
    <row r="21" spans="1:18" ht="17.25" customHeight="1">
      <c r="A21" s="20"/>
      <c r="B21" s="20"/>
      <c r="C21" s="20"/>
      <c r="D21" s="20"/>
      <c r="E21" s="20"/>
      <c r="F21" s="20"/>
      <c r="G21" s="90" t="s">
        <v>164</v>
      </c>
      <c r="H21" s="91"/>
      <c r="I21" s="32"/>
      <c r="J21" s="90" t="s">
        <v>130</v>
      </c>
      <c r="K21" s="85"/>
      <c r="L21" s="32"/>
      <c r="M21" s="32"/>
      <c r="N21" s="28"/>
      <c r="O21" s="28"/>
      <c r="P21" s="28"/>
      <c r="Q21" s="28"/>
      <c r="R21" s="28"/>
    </row>
    <row r="22" spans="1:18" ht="17.25" customHeight="1" thickBot="1">
      <c r="A22" s="8"/>
      <c r="B22" s="8"/>
      <c r="C22" s="8"/>
      <c r="D22" s="8"/>
      <c r="E22" s="20"/>
      <c r="F22" s="20"/>
      <c r="G22" s="75" t="s">
        <v>165</v>
      </c>
      <c r="H22" s="75" t="s">
        <v>166</v>
      </c>
      <c r="I22" s="20"/>
      <c r="J22" s="75" t="s">
        <v>165</v>
      </c>
      <c r="K22" s="75" t="s">
        <v>166</v>
      </c>
      <c r="L22" s="20"/>
      <c r="M22" s="27"/>
      <c r="N22" s="28"/>
      <c r="O22" s="28"/>
      <c r="P22" s="28"/>
      <c r="Q22" s="28"/>
      <c r="R22" s="28"/>
    </row>
    <row r="23" spans="1:18" ht="17.25" thickBot="1" thickTop="1">
      <c r="A23" s="76" t="s">
        <v>167</v>
      </c>
      <c r="B23" s="22"/>
      <c r="C23" s="22"/>
      <c r="D23" s="22"/>
      <c r="E23" s="22"/>
      <c r="G23" s="77">
        <v>0</v>
      </c>
      <c r="H23" s="77">
        <f>IF(G23="","",(G9*G15))</f>
        <v>0</v>
      </c>
      <c r="J23" s="77">
        <f>IF(G23="","",G8)</f>
        <v>0</v>
      </c>
      <c r="K23" s="77">
        <f aca="true" t="shared" si="0" ref="K23:K29">IF(J23="","",(J23*$G$9))</f>
        <v>0</v>
      </c>
      <c r="L23" s="20"/>
      <c r="M23" s="27"/>
      <c r="N23" s="28"/>
      <c r="O23" s="28"/>
      <c r="P23" s="28"/>
      <c r="Q23" s="28"/>
      <c r="R23" s="28"/>
    </row>
    <row r="24" spans="1:18" ht="17.25" thickBot="1" thickTop="1">
      <c r="A24" s="76" t="s">
        <v>168</v>
      </c>
      <c r="B24" s="22"/>
      <c r="C24" s="22"/>
      <c r="D24" s="22"/>
      <c r="E24" s="22"/>
      <c r="G24" s="29">
        <v>0</v>
      </c>
      <c r="H24" s="29">
        <f>IF(G24="","",G24*G9)</f>
        <v>0</v>
      </c>
      <c r="J24" s="29">
        <f>IF(J23="","",G24)</f>
        <v>0</v>
      </c>
      <c r="K24" s="29">
        <f t="shared" si="0"/>
        <v>0</v>
      </c>
      <c r="L24" s="20"/>
      <c r="M24" s="27"/>
      <c r="N24" s="28"/>
      <c r="O24" s="28"/>
      <c r="P24" s="28"/>
      <c r="Q24" s="28"/>
      <c r="R24" s="28"/>
    </row>
    <row r="25" spans="1:18" ht="17.25" thickBot="1" thickTop="1">
      <c r="A25" s="76" t="s">
        <v>169</v>
      </c>
      <c r="B25" s="22"/>
      <c r="C25" s="22"/>
      <c r="D25" s="22"/>
      <c r="E25" s="22"/>
      <c r="G25" s="29">
        <f>IF(G23="","",((G12*12*G10)))</f>
        <v>0</v>
      </c>
      <c r="H25" s="29">
        <f>IF(G25="","",G25*G9)</f>
        <v>0</v>
      </c>
      <c r="J25" s="29">
        <f>IF(J23="","",G25)</f>
        <v>0</v>
      </c>
      <c r="K25" s="29">
        <f t="shared" si="0"/>
        <v>0</v>
      </c>
      <c r="L25" s="20"/>
      <c r="M25" s="27"/>
      <c r="N25" s="28"/>
      <c r="O25" s="28"/>
      <c r="P25" s="28"/>
      <c r="Q25" s="28"/>
      <c r="R25" s="28"/>
    </row>
    <row r="26" spans="1:18" ht="17.25" thickBot="1" thickTop="1">
      <c r="A26" s="76" t="s">
        <v>170</v>
      </c>
      <c r="B26" s="22"/>
      <c r="C26" s="22"/>
      <c r="D26" s="22"/>
      <c r="E26" s="22"/>
      <c r="G26" s="78">
        <v>0</v>
      </c>
      <c r="H26" s="78">
        <f>IF(G26="","",G26*G9)</f>
        <v>0</v>
      </c>
      <c r="J26" s="77">
        <f>IF(J23="","",((((J24*L17)*(1/60))*L16*G13)+(((J25*L18)*(1/60))*L16*G13)))</f>
        <v>0</v>
      </c>
      <c r="K26" s="77">
        <f t="shared" si="0"/>
        <v>0</v>
      </c>
      <c r="L26" s="20"/>
      <c r="M26" s="27"/>
      <c r="N26" s="28"/>
      <c r="O26" s="28"/>
      <c r="P26" s="28"/>
      <c r="Q26" s="28"/>
      <c r="R26" s="28"/>
    </row>
    <row r="27" spans="1:18" ht="17.25" thickBot="1" thickTop="1">
      <c r="A27" s="76" t="s">
        <v>171</v>
      </c>
      <c r="B27" s="22"/>
      <c r="C27" s="22"/>
      <c r="D27" s="22"/>
      <c r="E27" s="22"/>
      <c r="G27" s="78">
        <v>0</v>
      </c>
      <c r="H27" s="78">
        <f>IF(G27="","",G27*G9)</f>
        <v>0</v>
      </c>
      <c r="J27" s="77">
        <f>IF(J23="","",(((J24*L17)*(1/3600))*G14))</f>
        <v>0</v>
      </c>
      <c r="K27" s="77">
        <f t="shared" si="0"/>
        <v>0</v>
      </c>
      <c r="L27" s="20"/>
      <c r="M27" s="20"/>
      <c r="N27" s="20"/>
      <c r="O27" s="11"/>
      <c r="P27" s="11"/>
      <c r="Q27" s="11"/>
      <c r="R27" s="11"/>
    </row>
    <row r="28" spans="1:11" ht="17.25" thickBot="1" thickTop="1">
      <c r="A28" s="76" t="s">
        <v>172</v>
      </c>
      <c r="B28" s="22"/>
      <c r="C28" s="22"/>
      <c r="D28" s="22"/>
      <c r="E28" s="22"/>
      <c r="G28" s="78">
        <v>0</v>
      </c>
      <c r="H28" s="78">
        <f>IF(G28="","",G28*G9)</f>
        <v>0</v>
      </c>
      <c r="J28" s="77">
        <f>IF(J23="","",(J26+J27))</f>
        <v>0</v>
      </c>
      <c r="K28" s="77">
        <f t="shared" si="0"/>
        <v>0</v>
      </c>
    </row>
    <row r="29" spans="1:11" ht="17.25" thickBot="1" thickTop="1">
      <c r="A29" s="76" t="s">
        <v>173</v>
      </c>
      <c r="B29" s="22"/>
      <c r="C29" s="22"/>
      <c r="D29" s="22"/>
      <c r="E29" s="22"/>
      <c r="G29" s="78">
        <v>0</v>
      </c>
      <c r="H29" s="78">
        <f>IF(G29="","",G29*G9)</f>
        <v>0</v>
      </c>
      <c r="J29" s="77">
        <f>IF(J24="","",(J23+J28))</f>
        <v>0</v>
      </c>
      <c r="K29" s="77">
        <f t="shared" si="0"/>
        <v>0</v>
      </c>
    </row>
    <row r="30" spans="1:9" ht="7.5" customHeight="1" thickBot="1" thickTop="1">
      <c r="A30" s="23"/>
      <c r="B30" s="23"/>
      <c r="C30" s="23"/>
      <c r="D30" s="23"/>
      <c r="E30" s="23"/>
      <c r="F30" s="23"/>
      <c r="G30" s="24"/>
      <c r="H30" s="24"/>
      <c r="I30" s="25"/>
    </row>
    <row r="31" spans="7:13" ht="6.75" customHeight="1" thickBot="1">
      <c r="G31" s="26"/>
      <c r="H31" s="26"/>
      <c r="I31" s="30"/>
      <c r="J31" s="30"/>
      <c r="K31" s="34"/>
      <c r="L31" s="30"/>
      <c r="M31" s="33"/>
    </row>
    <row r="32" spans="1:11" ht="18" customHeight="1" thickBot="1" thickTop="1">
      <c r="A32" s="83" t="s">
        <v>174</v>
      </c>
      <c r="B32" s="84"/>
      <c r="C32" s="84"/>
      <c r="D32" s="84"/>
      <c r="E32" s="84"/>
      <c r="F32" s="85"/>
      <c r="G32" s="85"/>
      <c r="H32" s="85"/>
      <c r="J32" s="81">
        <f>IF(G23="","",G28-J28)</f>
        <v>0</v>
      </c>
      <c r="K32" s="81">
        <f>IF(J32="","",H28-K28)</f>
        <v>0</v>
      </c>
    </row>
    <row r="33" spans="1:11" ht="18" customHeight="1" thickBot="1" thickTop="1">
      <c r="A33" s="83" t="s">
        <v>175</v>
      </c>
      <c r="B33" s="84"/>
      <c r="C33" s="84"/>
      <c r="D33" s="84"/>
      <c r="E33" s="84"/>
      <c r="F33" s="85"/>
      <c r="G33" s="85"/>
      <c r="H33" s="85"/>
      <c r="J33" s="82"/>
      <c r="K33" s="81">
        <f>IF(J33="","",J33*G9)</f>
      </c>
    </row>
    <row r="34" spans="1:11" ht="18" customHeight="1" thickBot="1" thickTop="1">
      <c r="A34" s="83" t="s">
        <v>176</v>
      </c>
      <c r="B34" s="84"/>
      <c r="C34" s="84"/>
      <c r="D34" s="84"/>
      <c r="E34" s="84"/>
      <c r="F34" s="85"/>
      <c r="G34" s="85"/>
      <c r="H34" s="85"/>
      <c r="J34" s="82"/>
      <c r="K34" s="81">
        <f>IF(J34="","",J34*G9)</f>
      </c>
    </row>
    <row r="35" spans="1:11" ht="18" customHeight="1" thickTop="1">
      <c r="A35" s="89"/>
      <c r="B35" s="89"/>
      <c r="C35" s="89"/>
      <c r="D35" s="89"/>
      <c r="E35" s="89"/>
      <c r="F35" s="89"/>
      <c r="G35" s="89"/>
      <c r="H35" s="89"/>
      <c r="J35" s="37"/>
      <c r="K35" s="37"/>
    </row>
    <row r="36" spans="10:11" ht="6.75" customHeight="1" thickBot="1">
      <c r="J36" s="37"/>
      <c r="K36" s="37"/>
    </row>
    <row r="37" spans="1:11" ht="18" customHeight="1" thickBot="1" thickTop="1">
      <c r="A37" s="83" t="s">
        <v>177</v>
      </c>
      <c r="B37" s="84"/>
      <c r="C37" s="84"/>
      <c r="D37" s="84"/>
      <c r="E37" s="84"/>
      <c r="F37" s="85"/>
      <c r="G37" s="85"/>
      <c r="H37" s="85"/>
      <c r="J37" s="81">
        <f>IF(J32="","",G23-J23+J32+J33+J34)</f>
        <v>0</v>
      </c>
      <c r="K37" s="81">
        <f>IF(J37="","",J37*G9)</f>
        <v>0</v>
      </c>
    </row>
    <row r="38" ht="13.5" thickTop="1"/>
  </sheetData>
  <sheetProtection selectLockedCells="1"/>
  <mergeCells count="22">
    <mergeCell ref="A18:F18"/>
    <mergeCell ref="G21:H21"/>
    <mergeCell ref="J16:K16"/>
    <mergeCell ref="J17:K17"/>
    <mergeCell ref="J21:K21"/>
    <mergeCell ref="I18:K18"/>
    <mergeCell ref="A8:F8"/>
    <mergeCell ref="A11:F11"/>
    <mergeCell ref="A12:F12"/>
    <mergeCell ref="A10:F10"/>
    <mergeCell ref="A9:F9"/>
    <mergeCell ref="A7:F7"/>
    <mergeCell ref="A37:H37"/>
    <mergeCell ref="A32:H32"/>
    <mergeCell ref="A33:H33"/>
    <mergeCell ref="A34:H34"/>
    <mergeCell ref="A13:F13"/>
    <mergeCell ref="A14:F14"/>
    <mergeCell ref="A17:F17"/>
    <mergeCell ref="A15:F15"/>
    <mergeCell ref="A16:F16"/>
    <mergeCell ref="A35:H35"/>
  </mergeCells>
  <dataValidations count="1">
    <dataValidation type="list" allowBlank="1" showInputMessage="1" showErrorMessage="1" sqref="G7">
      <formula1>bandc2</formula1>
    </dataValidation>
  </dataValidations>
  <printOptions/>
  <pageMargins left="0.787401575" right="0.787401575" top="0.984251969" bottom="0.984251969" header="0.5" footer="0.5"/>
  <pageSetup blackAndWhite="1" fitToHeight="1" fitToWidth="1" horizontalDpi="600" verticalDpi="600" orientation="landscape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Sawhney, Tiffany</cp:lastModifiedBy>
  <cp:lastPrinted>2014-10-23T16:35:15Z</cp:lastPrinted>
  <dcterms:created xsi:type="dcterms:W3CDTF">2005-11-18T18:16:52Z</dcterms:created>
  <dcterms:modified xsi:type="dcterms:W3CDTF">2014-10-24T17:41:56Z</dcterms:modified>
  <cp:category/>
  <cp:version/>
  <cp:contentType/>
  <cp:contentStatus/>
</cp:coreProperties>
</file>